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20" windowHeight="12165" tabRatio="877" activeTab="0"/>
  </bookViews>
  <sheets>
    <sheet name="汕尾市城区2019年度一般预算收入调整表" sheetId="1" r:id="rId1"/>
    <sheet name="汕尾市城区2019年度一般预算支出调整表" sheetId="2" r:id="rId2"/>
  </sheets>
  <definedNames>
    <definedName name="_xlnm.Print_Area" localSheetId="1">'汕尾市城区2019年度一般预算支出调整表'!$A$1:$L$34</definedName>
  </definedNames>
  <calcPr fullCalcOnLoad="1"/>
</workbook>
</file>

<file path=xl/sharedStrings.xml><?xml version="1.0" encoding="utf-8"?>
<sst xmlns="http://schemas.openxmlformats.org/spreadsheetml/2006/main" count="104" uniqueCount="100">
  <si>
    <t>汕尾市城区2019年度公共财政预算收入调整表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</si>
  <si>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表一</t>
    </r>
  </si>
  <si>
    <t>金额单位：万元</t>
  </si>
  <si>
    <t>预    算    项    目</t>
  </si>
  <si>
    <t>预算数</t>
  </si>
  <si>
    <t>1-7月收入数</t>
  </si>
  <si>
    <t xml:space="preserve">上年同期完成数    </t>
  </si>
  <si>
    <t>比上年同期</t>
  </si>
  <si>
    <t>年初预算数</t>
  </si>
  <si>
    <t>调增、减数</t>
  </si>
  <si>
    <t>调整预算数</t>
  </si>
  <si>
    <t>增、减额</t>
  </si>
  <si>
    <t>增、减%</t>
  </si>
  <si>
    <t>一、税收收入小计</t>
  </si>
  <si>
    <t>　增值税</t>
  </si>
  <si>
    <t>　　其中：免抵调增增值税</t>
  </si>
  <si>
    <t>　营业税</t>
  </si>
  <si>
    <t>　企业所得税</t>
  </si>
  <si>
    <t>　　其中：地税征收的企业所得税</t>
  </si>
  <si>
    <t>　个人所得税</t>
  </si>
  <si>
    <r>
      <t xml:space="preserve"> </t>
    </r>
    <r>
      <rPr>
        <sz val="12"/>
        <rFont val="宋体"/>
        <family val="0"/>
      </rPr>
      <t xml:space="preserve"> 资源税</t>
    </r>
  </si>
  <si>
    <t>　城市维护建设税</t>
  </si>
  <si>
    <t>　房产税</t>
  </si>
  <si>
    <t>　印花税</t>
  </si>
  <si>
    <t>　城镇土地使用税</t>
  </si>
  <si>
    <r>
      <t xml:space="preserve"> </t>
    </r>
    <r>
      <rPr>
        <sz val="12"/>
        <rFont val="宋体"/>
        <family val="0"/>
      </rPr>
      <t xml:space="preserve"> 土地增值税</t>
    </r>
  </si>
  <si>
    <t>　车船税</t>
  </si>
  <si>
    <r>
      <t xml:space="preserve"> </t>
    </r>
    <r>
      <rPr>
        <sz val="12"/>
        <rFont val="宋体"/>
        <family val="0"/>
      </rPr>
      <t xml:space="preserve"> 耕地占用税</t>
    </r>
  </si>
  <si>
    <r>
      <t xml:space="preserve"> </t>
    </r>
    <r>
      <rPr>
        <sz val="12"/>
        <rFont val="宋体"/>
        <family val="0"/>
      </rPr>
      <t xml:space="preserve"> 契税</t>
    </r>
  </si>
  <si>
    <t xml:space="preserve">  环境保护税</t>
  </si>
  <si>
    <t xml:space="preserve">  其他税收收入</t>
  </si>
  <si>
    <t>二、非税收入小计</t>
  </si>
  <si>
    <r>
      <t xml:space="preserve"> </t>
    </r>
    <r>
      <rPr>
        <sz val="12"/>
        <rFont val="宋体"/>
        <family val="0"/>
      </rPr>
      <t xml:space="preserve"> 专项收入</t>
    </r>
  </si>
  <si>
    <t>　　其中：教育费附加收入</t>
  </si>
  <si>
    <r>
      <t xml:space="preserve"> </t>
    </r>
    <r>
      <rPr>
        <sz val="12"/>
        <rFont val="宋体"/>
        <family val="0"/>
      </rPr>
      <t xml:space="preserve">         地方教育附加收入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</si>
  <si>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文化事业建设费收入</t>
    </r>
  </si>
  <si>
    <t xml:space="preserve">          残疾人就业保障收入</t>
  </si>
  <si>
    <r>
      <t xml:space="preserve"> </t>
    </r>
    <r>
      <rPr>
        <sz val="12"/>
        <rFont val="宋体"/>
        <family val="0"/>
      </rPr>
      <t xml:space="preserve"> 行政性收费收入</t>
    </r>
  </si>
  <si>
    <t>　罚没收入</t>
  </si>
  <si>
    <t>　国有资源（资产）有偿使用收入</t>
  </si>
  <si>
    <t xml:space="preserve">  捐赠收入</t>
  </si>
  <si>
    <t>　其他收入</t>
  </si>
  <si>
    <t>收　入　合　计</t>
  </si>
  <si>
    <t>三、转移性收入</t>
  </si>
  <si>
    <t>1、返还性收入</t>
  </si>
  <si>
    <t>2、一般性转移支付收入</t>
  </si>
  <si>
    <t xml:space="preserve">   其中：可支配财力</t>
  </si>
  <si>
    <t>3、专项转移支付收入</t>
  </si>
  <si>
    <t>4、上年结余收入</t>
  </si>
  <si>
    <t>5、调入资金</t>
  </si>
  <si>
    <t>其中：调入预算稳定调节基金</t>
  </si>
  <si>
    <t xml:space="preserve">      其他调入</t>
  </si>
  <si>
    <t>6、债券转贷收入</t>
  </si>
  <si>
    <t>收　入　总　计</t>
  </si>
  <si>
    <t>汕尾市城区2019年度公共财政预算支出调整表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</si>
  <si>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表二</t>
    </r>
  </si>
  <si>
    <t>预　算　项　目</t>
  </si>
  <si>
    <t>预　算　数</t>
  </si>
  <si>
    <t>1-7月份预算支出完成数</t>
  </si>
  <si>
    <t>8-12月份预计支出数</t>
  </si>
  <si>
    <t>合计</t>
  </si>
  <si>
    <t>区本级年初预算数</t>
  </si>
  <si>
    <t>上年结转数</t>
  </si>
  <si>
    <t>本级追加、减数</t>
  </si>
  <si>
    <t>上级追加数</t>
  </si>
  <si>
    <t>小计</t>
  </si>
  <si>
    <t>本级年初预算完成数</t>
  </si>
  <si>
    <t>上级追加
完成数</t>
  </si>
  <si>
    <t>本级完成数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</si>
  <si>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</si>
  <si>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</si>
  <si>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</si>
  <si>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</si>
  <si>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</si>
  <si>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</si>
  <si>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</si>
  <si>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八、医疗健康支出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</si>
  <si>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</si>
  <si>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</si>
  <si>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</si>
  <si>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</si>
  <si>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</si>
  <si>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</si>
  <si>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</si>
  <si>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</si>
  <si>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</si>
  <si>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</si>
  <si>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十九、预备费</t>
  </si>
  <si>
    <t>二十、其他支出</t>
  </si>
  <si>
    <t>二十一、债务付息支出</t>
  </si>
  <si>
    <t>公共财政预算支出合计</t>
  </si>
  <si>
    <t>二十二、地方政府债券还本</t>
  </si>
  <si>
    <t>二十三、转移性支出</t>
  </si>
  <si>
    <t xml:space="preserve"> 　　　　专项转移支付（上解支出）</t>
  </si>
  <si>
    <t>二十四、安排预算稳定调节基金</t>
  </si>
  <si>
    <t>二十五、预算结余</t>
  </si>
  <si>
    <t xml:space="preserve">         其中:结转下年使用支出</t>
  </si>
  <si>
    <t xml:space="preserve">              净结余</t>
  </si>
  <si>
    <t>支    出    总    计</t>
  </si>
  <si>
    <t>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</si>
</sst>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  <numFmt numFmtId="178" formatCode="0_);[Red]\(0\)"/>
    <numFmt numFmtId="179" formatCode="0.00_ "/>
  </numFmts>
  <fonts count="43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176" fontId="0" fillId="0" borderId="16" xfId="0" applyNumberFormat="1" applyFont="1" applyBorder="1" applyAlignment="1">
      <alignment horizontal="right" vertical="center" wrapText="1"/>
    </xf>
    <xf numFmtId="177" fontId="4" fillId="33" borderId="16" xfId="63" applyNumberFormat="1" applyFont="1" applyFill="1" applyBorder="1" applyAlignment="1">
      <alignment vertical="center"/>
      <protection/>
    </xf>
    <xf numFmtId="178" fontId="0" fillId="0" borderId="16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/>
    </xf>
    <xf numFmtId="176" fontId="2" fillId="33" borderId="1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176" fontId="0" fillId="33" borderId="1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33" borderId="16" xfId="0" applyNumberFormat="1" applyFont="1" applyFill="1" applyBorder="1" applyAlignment="1">
      <alignment horizontal="right" vertical="center"/>
    </xf>
    <xf numFmtId="179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千位分隔 2" xfId="64"/>
    <cellStyle name="千位分隔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Zeros="0" tabSelected="1" workbookViewId="0" topLeftCell="A1">
      <pane xSplit="1" ySplit="4" topLeftCell="B17" activePane="bottomRight" state="frozen"/>
      <selection pane="bottomRight" activeCell="D37" sqref="D37:D41"/>
    </sheetView>
  </sheetViews>
  <sheetFormatPr defaultColWidth="9.00390625" defaultRowHeight="14.25"/>
  <cols>
    <col min="1" max="1" width="42.625" style="0" customWidth="1"/>
    <col min="2" max="5" width="18.625" style="0" customWidth="1"/>
    <col min="6" max="6" width="18.625" style="33" customWidth="1"/>
    <col min="7" max="8" width="18.625" style="0" customWidth="1"/>
  </cols>
  <sheetData>
    <row r="1" spans="1:8" ht="37.5" customHeight="1">
      <c r="A1" s="34" t="s">
        <v>0</v>
      </c>
      <c r="B1" s="35"/>
      <c r="C1" s="35"/>
      <c r="D1" s="35"/>
      <c r="E1" s="35"/>
      <c r="F1" s="35"/>
      <c r="G1" s="35"/>
      <c r="H1" s="35"/>
    </row>
    <row r="2" spans="1:8" s="31" customFormat="1" ht="14.25" customHeight="1">
      <c r="A2" s="31" t="s">
        <v>1</v>
      </c>
      <c r="F2" s="36"/>
      <c r="H2" s="37" t="s">
        <v>2</v>
      </c>
    </row>
    <row r="3" spans="1:8" s="31" customFormat="1" ht="21.75" customHeight="1">
      <c r="A3" s="38" t="s">
        <v>3</v>
      </c>
      <c r="B3" s="11" t="s">
        <v>4</v>
      </c>
      <c r="C3" s="11"/>
      <c r="D3" s="13"/>
      <c r="E3" s="39" t="s">
        <v>5</v>
      </c>
      <c r="F3" s="40" t="s">
        <v>6</v>
      </c>
      <c r="G3" s="40" t="s">
        <v>7</v>
      </c>
      <c r="H3" s="38"/>
    </row>
    <row r="4" spans="1:8" s="31" customFormat="1" ht="36.75" customHeight="1">
      <c r="A4" s="38"/>
      <c r="B4" s="9" t="s">
        <v>8</v>
      </c>
      <c r="C4" s="41" t="s">
        <v>9</v>
      </c>
      <c r="D4" s="39" t="s">
        <v>10</v>
      </c>
      <c r="E4" s="15"/>
      <c r="F4" s="38"/>
      <c r="G4" s="38" t="s">
        <v>11</v>
      </c>
      <c r="H4" s="38" t="s">
        <v>12</v>
      </c>
    </row>
    <row r="5" spans="1:8" s="31" customFormat="1" ht="15.75" customHeight="1">
      <c r="A5" s="42" t="s">
        <v>13</v>
      </c>
      <c r="B5" s="43">
        <f aca="true" t="shared" si="0" ref="B5:F5">SUM(B6:B22)-B7-B10</f>
        <v>44747</v>
      </c>
      <c r="C5" s="43">
        <f t="shared" si="0"/>
        <v>0</v>
      </c>
      <c r="D5" s="43">
        <f t="shared" si="0"/>
        <v>44747</v>
      </c>
      <c r="E5" s="43">
        <f t="shared" si="0"/>
        <v>26570</v>
      </c>
      <c r="F5" s="43">
        <f t="shared" si="0"/>
        <v>28992</v>
      </c>
      <c r="G5" s="43">
        <f aca="true" t="shared" si="1" ref="G5:G33">E5-F5</f>
        <v>-2422</v>
      </c>
      <c r="H5" s="44">
        <f>G5/F5*100</f>
        <v>-8.354028697571744</v>
      </c>
    </row>
    <row r="6" spans="1:8" s="31" customFormat="1" ht="15.75" customHeight="1">
      <c r="A6" s="45" t="s">
        <v>14</v>
      </c>
      <c r="B6" s="46">
        <v>9780</v>
      </c>
      <c r="C6" s="47"/>
      <c r="D6" s="46">
        <f aca="true" t="shared" si="2" ref="D6:D21">B6+C6</f>
        <v>9780</v>
      </c>
      <c r="E6" s="46">
        <v>6956</v>
      </c>
      <c r="F6" s="46">
        <v>8373</v>
      </c>
      <c r="G6" s="46">
        <f t="shared" si="1"/>
        <v>-1417</v>
      </c>
      <c r="H6" s="48">
        <f>G6/F6*100</f>
        <v>-16.92344440463394</v>
      </c>
    </row>
    <row r="7" spans="1:8" s="31" customFormat="1" ht="15.75" customHeight="1">
      <c r="A7" s="45" t="s">
        <v>15</v>
      </c>
      <c r="B7" s="46">
        <v>12</v>
      </c>
      <c r="C7" s="47"/>
      <c r="D7" s="46">
        <f t="shared" si="2"/>
        <v>12</v>
      </c>
      <c r="E7" s="46">
        <v>10</v>
      </c>
      <c r="F7" s="46">
        <v>42</v>
      </c>
      <c r="G7" s="46">
        <f t="shared" si="1"/>
        <v>-32</v>
      </c>
      <c r="H7" s="48">
        <f>G7/F7*100</f>
        <v>-76.19047619047619</v>
      </c>
    </row>
    <row r="8" spans="1:8" s="31" customFormat="1" ht="15.75" customHeight="1">
      <c r="A8" s="49" t="s">
        <v>16</v>
      </c>
      <c r="B8" s="46"/>
      <c r="C8" s="47"/>
      <c r="D8" s="46">
        <f t="shared" si="2"/>
        <v>0</v>
      </c>
      <c r="E8" s="46">
        <v>0</v>
      </c>
      <c r="F8" s="46">
        <v>2</v>
      </c>
      <c r="G8" s="46">
        <f t="shared" si="1"/>
        <v>-2</v>
      </c>
      <c r="H8" s="48">
        <f>G8/F8*100</f>
        <v>-100</v>
      </c>
    </row>
    <row r="9" spans="1:8" s="31" customFormat="1" ht="15.75" customHeight="1">
      <c r="A9" s="49" t="s">
        <v>17</v>
      </c>
      <c r="B9" s="46">
        <v>6146</v>
      </c>
      <c r="C9" s="47"/>
      <c r="D9" s="46">
        <f t="shared" si="2"/>
        <v>6146</v>
      </c>
      <c r="E9" s="46">
        <v>3236</v>
      </c>
      <c r="F9" s="46">
        <v>4697</v>
      </c>
      <c r="G9" s="46">
        <f t="shared" si="1"/>
        <v>-1461</v>
      </c>
      <c r="H9" s="48">
        <f>G9/F9*100</f>
        <v>-31.104960613157335</v>
      </c>
    </row>
    <row r="10" spans="1:8" s="31" customFormat="1" ht="15.75" customHeight="1">
      <c r="A10" s="50" t="s">
        <v>18</v>
      </c>
      <c r="B10" s="46">
        <v>271</v>
      </c>
      <c r="C10" s="47"/>
      <c r="D10" s="46">
        <f t="shared" si="2"/>
        <v>271</v>
      </c>
      <c r="E10" s="46">
        <v>747</v>
      </c>
      <c r="F10" s="46">
        <v>1743</v>
      </c>
      <c r="G10" s="46">
        <f t="shared" si="1"/>
        <v>-996</v>
      </c>
      <c r="H10" s="48">
        <f aca="true" t="shared" si="3" ref="H10:H21">G10/F10*100</f>
        <v>-57.14285714285714</v>
      </c>
    </row>
    <row r="11" spans="1:8" s="31" customFormat="1" ht="15.75" customHeight="1">
      <c r="A11" s="45" t="s">
        <v>19</v>
      </c>
      <c r="B11" s="46">
        <v>1745</v>
      </c>
      <c r="C11" s="47"/>
      <c r="D11" s="46">
        <f t="shared" si="2"/>
        <v>1745</v>
      </c>
      <c r="E11" s="46">
        <v>698</v>
      </c>
      <c r="F11" s="46">
        <v>1017</v>
      </c>
      <c r="G11" s="46">
        <f t="shared" si="1"/>
        <v>-319</v>
      </c>
      <c r="H11" s="48">
        <f t="shared" si="3"/>
        <v>-31.366764995083578</v>
      </c>
    </row>
    <row r="12" spans="1:8" s="31" customFormat="1" ht="15.75" customHeight="1">
      <c r="A12" s="45" t="s">
        <v>20</v>
      </c>
      <c r="B12" s="46">
        <v>18</v>
      </c>
      <c r="C12" s="47"/>
      <c r="D12" s="46">
        <f t="shared" si="2"/>
        <v>18</v>
      </c>
      <c r="E12" s="46">
        <v>11</v>
      </c>
      <c r="F12" s="46">
        <v>7</v>
      </c>
      <c r="G12" s="46">
        <f t="shared" si="1"/>
        <v>4</v>
      </c>
      <c r="H12" s="48">
        <f t="shared" si="3"/>
        <v>57.14285714285714</v>
      </c>
    </row>
    <row r="13" spans="1:8" s="31" customFormat="1" ht="15.75" customHeight="1">
      <c r="A13" s="45" t="s">
        <v>21</v>
      </c>
      <c r="B13" s="46">
        <v>3025</v>
      </c>
      <c r="C13" s="47"/>
      <c r="D13" s="46">
        <f t="shared" si="2"/>
        <v>3025</v>
      </c>
      <c r="E13" s="46">
        <v>1903</v>
      </c>
      <c r="F13" s="46">
        <v>1663</v>
      </c>
      <c r="G13" s="46">
        <f t="shared" si="1"/>
        <v>240</v>
      </c>
      <c r="H13" s="48">
        <f t="shared" si="3"/>
        <v>14.431749849669274</v>
      </c>
    </row>
    <row r="14" spans="1:8" s="31" customFormat="1" ht="15.75" customHeight="1">
      <c r="A14" s="45" t="s">
        <v>22</v>
      </c>
      <c r="B14" s="46">
        <v>1704</v>
      </c>
      <c r="C14" s="47"/>
      <c r="D14" s="46">
        <f t="shared" si="2"/>
        <v>1704</v>
      </c>
      <c r="E14" s="46">
        <v>452</v>
      </c>
      <c r="F14" s="46">
        <v>693</v>
      </c>
      <c r="G14" s="46">
        <f t="shared" si="1"/>
        <v>-241</v>
      </c>
      <c r="H14" s="48">
        <f t="shared" si="3"/>
        <v>-34.77633477633478</v>
      </c>
    </row>
    <row r="15" spans="1:8" s="31" customFormat="1" ht="15.75" customHeight="1">
      <c r="A15" s="49" t="s">
        <v>23</v>
      </c>
      <c r="B15" s="46">
        <v>1206</v>
      </c>
      <c r="C15" s="47"/>
      <c r="D15" s="46">
        <f t="shared" si="2"/>
        <v>1206</v>
      </c>
      <c r="E15" s="46">
        <v>697</v>
      </c>
      <c r="F15" s="46">
        <v>620</v>
      </c>
      <c r="G15" s="46">
        <f t="shared" si="1"/>
        <v>77</v>
      </c>
      <c r="H15" s="48">
        <f t="shared" si="3"/>
        <v>12.419354838709678</v>
      </c>
    </row>
    <row r="16" spans="1:8" s="31" customFormat="1" ht="15.75" customHeight="1">
      <c r="A16" s="49" t="s">
        <v>24</v>
      </c>
      <c r="B16" s="46">
        <v>1968</v>
      </c>
      <c r="C16" s="47"/>
      <c r="D16" s="46">
        <f t="shared" si="2"/>
        <v>1968</v>
      </c>
      <c r="E16" s="46">
        <v>651</v>
      </c>
      <c r="F16" s="46">
        <v>1245</v>
      </c>
      <c r="G16" s="46">
        <f t="shared" si="1"/>
        <v>-594</v>
      </c>
      <c r="H16" s="48">
        <f t="shared" si="3"/>
        <v>-47.71084337349398</v>
      </c>
    </row>
    <row r="17" spans="1:8" s="31" customFormat="1" ht="15.75" customHeight="1">
      <c r="A17" s="49" t="s">
        <v>25</v>
      </c>
      <c r="B17" s="46">
        <v>5909</v>
      </c>
      <c r="C17" s="47"/>
      <c r="D17" s="46">
        <f t="shared" si="2"/>
        <v>5909</v>
      </c>
      <c r="E17" s="46">
        <v>3579</v>
      </c>
      <c r="F17" s="46">
        <v>2442</v>
      </c>
      <c r="G17" s="46">
        <f t="shared" si="1"/>
        <v>1137</v>
      </c>
      <c r="H17" s="48">
        <f t="shared" si="3"/>
        <v>46.56019656019656</v>
      </c>
    </row>
    <row r="18" spans="1:8" s="31" customFormat="1" ht="15.75" customHeight="1">
      <c r="A18" s="49" t="s">
        <v>26</v>
      </c>
      <c r="B18" s="46">
        <v>871</v>
      </c>
      <c r="C18" s="47"/>
      <c r="D18" s="46">
        <f t="shared" si="2"/>
        <v>871</v>
      </c>
      <c r="E18" s="46">
        <v>487</v>
      </c>
      <c r="F18" s="46">
        <v>501</v>
      </c>
      <c r="G18" s="46">
        <f t="shared" si="1"/>
        <v>-14</v>
      </c>
      <c r="H18" s="48">
        <f t="shared" si="3"/>
        <v>-2.7944111776447107</v>
      </c>
    </row>
    <row r="19" spans="1:8" s="31" customFormat="1" ht="15.75" customHeight="1">
      <c r="A19" s="49" t="s">
        <v>27</v>
      </c>
      <c r="B19" s="46">
        <v>1287</v>
      </c>
      <c r="C19" s="47"/>
      <c r="D19" s="46">
        <f t="shared" si="2"/>
        <v>1287</v>
      </c>
      <c r="E19" s="46">
        <v>1987</v>
      </c>
      <c r="F19" s="46">
        <v>1171</v>
      </c>
      <c r="G19" s="46">
        <f t="shared" si="1"/>
        <v>816</v>
      </c>
      <c r="H19" s="48">
        <f t="shared" si="3"/>
        <v>69.68403074295473</v>
      </c>
    </row>
    <row r="20" spans="1:8" s="31" customFormat="1" ht="15.75" customHeight="1">
      <c r="A20" s="49" t="s">
        <v>28</v>
      </c>
      <c r="B20" s="46">
        <v>11075</v>
      </c>
      <c r="C20" s="47"/>
      <c r="D20" s="46">
        <f t="shared" si="2"/>
        <v>11075</v>
      </c>
      <c r="E20" s="46">
        <v>5871</v>
      </c>
      <c r="F20" s="46">
        <v>6561</v>
      </c>
      <c r="G20" s="46">
        <f t="shared" si="1"/>
        <v>-690</v>
      </c>
      <c r="H20" s="48">
        <f t="shared" si="3"/>
        <v>-10.516689529035208</v>
      </c>
    </row>
    <row r="21" spans="1:8" s="31" customFormat="1" ht="15.75" customHeight="1">
      <c r="A21" s="49" t="s">
        <v>29</v>
      </c>
      <c r="B21" s="46">
        <v>13</v>
      </c>
      <c r="C21" s="47"/>
      <c r="D21" s="46">
        <f t="shared" si="2"/>
        <v>13</v>
      </c>
      <c r="E21" s="46">
        <v>35</v>
      </c>
      <c r="F21" s="46"/>
      <c r="G21" s="46">
        <f t="shared" si="1"/>
        <v>35</v>
      </c>
      <c r="H21" s="48"/>
    </row>
    <row r="22" spans="1:8" s="31" customFormat="1" ht="15.75" customHeight="1">
      <c r="A22" s="49" t="s">
        <v>30</v>
      </c>
      <c r="B22" s="46"/>
      <c r="C22" s="47"/>
      <c r="D22" s="46"/>
      <c r="E22" s="46">
        <v>7</v>
      </c>
      <c r="F22" s="46"/>
      <c r="G22" s="46"/>
      <c r="H22" s="48"/>
    </row>
    <row r="23" spans="1:8" s="31" customFormat="1" ht="15.75" customHeight="1">
      <c r="A23" s="42" t="s">
        <v>31</v>
      </c>
      <c r="B23" s="43">
        <f aca="true" t="shared" si="4" ref="B23:F23">SUM(B24:B33)-B25-B26-B27-B28</f>
        <v>18892</v>
      </c>
      <c r="C23" s="43">
        <f t="shared" si="4"/>
        <v>0</v>
      </c>
      <c r="D23" s="43">
        <f t="shared" si="4"/>
        <v>18892</v>
      </c>
      <c r="E23" s="43">
        <f t="shared" si="4"/>
        <v>10196</v>
      </c>
      <c r="F23" s="43">
        <f t="shared" si="4"/>
        <v>4983</v>
      </c>
      <c r="G23" s="43">
        <f aca="true" t="shared" si="5" ref="G23:G34">E23-F23</f>
        <v>5213</v>
      </c>
      <c r="H23" s="44">
        <f>G23/F23*100</f>
        <v>104.61569335741521</v>
      </c>
    </row>
    <row r="24" spans="1:8" s="31" customFormat="1" ht="15.75" customHeight="1">
      <c r="A24" s="49" t="s">
        <v>32</v>
      </c>
      <c r="B24" s="46">
        <v>10000</v>
      </c>
      <c r="C24" s="47"/>
      <c r="D24" s="46">
        <f aca="true" t="shared" si="6" ref="D24:D33">B24+C24</f>
        <v>10000</v>
      </c>
      <c r="E24" s="46">
        <v>2681</v>
      </c>
      <c r="F24" s="46">
        <v>3094</v>
      </c>
      <c r="G24" s="46">
        <f t="shared" si="5"/>
        <v>-413</v>
      </c>
      <c r="H24" s="48">
        <f>G24/F24*100</f>
        <v>-13.34841628959276</v>
      </c>
    </row>
    <row r="25" spans="1:8" s="31" customFormat="1" ht="15.75" customHeight="1">
      <c r="A25" s="49" t="s">
        <v>33</v>
      </c>
      <c r="B25" s="46">
        <v>1339</v>
      </c>
      <c r="C25" s="47"/>
      <c r="D25" s="46">
        <f t="shared" si="6"/>
        <v>1339</v>
      </c>
      <c r="E25" s="46">
        <v>822</v>
      </c>
      <c r="F25" s="46">
        <v>730</v>
      </c>
      <c r="G25" s="46">
        <f t="shared" si="5"/>
        <v>92</v>
      </c>
      <c r="H25" s="48">
        <f>G25/F25*100</f>
        <v>12.602739726027398</v>
      </c>
    </row>
    <row r="26" spans="1:8" s="31" customFormat="1" ht="15.75" customHeight="1">
      <c r="A26" s="49" t="s">
        <v>34</v>
      </c>
      <c r="B26" s="46">
        <v>591</v>
      </c>
      <c r="C26" s="47"/>
      <c r="D26" s="46">
        <f t="shared" si="6"/>
        <v>591</v>
      </c>
      <c r="E26" s="46">
        <v>358</v>
      </c>
      <c r="F26" s="46">
        <v>316</v>
      </c>
      <c r="G26" s="46">
        <f t="shared" si="5"/>
        <v>42</v>
      </c>
      <c r="H26" s="48">
        <f>G26/F26*100</f>
        <v>13.291139240506327</v>
      </c>
    </row>
    <row r="27" spans="1:8" s="31" customFormat="1" ht="15.75" customHeight="1">
      <c r="A27" s="49" t="s">
        <v>35</v>
      </c>
      <c r="B27" s="46">
        <v>64</v>
      </c>
      <c r="C27" s="47"/>
      <c r="D27" s="46">
        <f t="shared" si="6"/>
        <v>64</v>
      </c>
      <c r="E27" s="46">
        <v>38</v>
      </c>
      <c r="F27" s="46">
        <v>43</v>
      </c>
      <c r="G27" s="46">
        <f t="shared" si="5"/>
        <v>-5</v>
      </c>
      <c r="H27" s="48">
        <f>G27/F27*100</f>
        <v>-11.627906976744185</v>
      </c>
    </row>
    <row r="28" spans="1:8" s="31" customFormat="1" ht="15.75" customHeight="1">
      <c r="A28" s="21" t="s">
        <v>36</v>
      </c>
      <c r="B28" s="46">
        <v>290</v>
      </c>
      <c r="C28" s="47"/>
      <c r="D28" s="46">
        <f t="shared" si="6"/>
        <v>290</v>
      </c>
      <c r="E28" s="46">
        <v>-37</v>
      </c>
      <c r="F28" s="46">
        <v>5</v>
      </c>
      <c r="G28" s="46">
        <f t="shared" si="5"/>
        <v>-42</v>
      </c>
      <c r="H28" s="48"/>
    </row>
    <row r="29" spans="1:8" s="31" customFormat="1" ht="15.75" customHeight="1">
      <c r="A29" s="49" t="s">
        <v>37</v>
      </c>
      <c r="B29" s="46">
        <v>1000</v>
      </c>
      <c r="C29" s="47"/>
      <c r="D29" s="46">
        <f t="shared" si="6"/>
        <v>1000</v>
      </c>
      <c r="E29" s="46">
        <v>749</v>
      </c>
      <c r="F29" s="46">
        <v>728</v>
      </c>
      <c r="G29" s="46">
        <f t="shared" si="5"/>
        <v>21</v>
      </c>
      <c r="H29" s="48">
        <f aca="true" t="shared" si="7" ref="H29:H34">G29/F29*100</f>
        <v>2.8846153846153846</v>
      </c>
    </row>
    <row r="30" spans="1:8" s="31" customFormat="1" ht="15.75" customHeight="1">
      <c r="A30" s="49" t="s">
        <v>38</v>
      </c>
      <c r="B30" s="46">
        <v>3000</v>
      </c>
      <c r="C30" s="47"/>
      <c r="D30" s="46">
        <f t="shared" si="6"/>
        <v>3000</v>
      </c>
      <c r="E30" s="46">
        <v>163</v>
      </c>
      <c r="F30" s="46">
        <v>212</v>
      </c>
      <c r="G30" s="46">
        <f t="shared" si="5"/>
        <v>-49</v>
      </c>
      <c r="H30" s="48">
        <f t="shared" si="7"/>
        <v>-23.11320754716981</v>
      </c>
    </row>
    <row r="31" spans="1:8" s="31" customFormat="1" ht="15.75" customHeight="1">
      <c r="A31" s="49" t="s">
        <v>39</v>
      </c>
      <c r="B31" s="46">
        <v>600</v>
      </c>
      <c r="C31" s="47"/>
      <c r="D31" s="46">
        <f t="shared" si="6"/>
        <v>600</v>
      </c>
      <c r="E31" s="46">
        <v>5496</v>
      </c>
      <c r="F31" s="46">
        <v>91</v>
      </c>
      <c r="G31" s="46">
        <f t="shared" si="5"/>
        <v>5405</v>
      </c>
      <c r="H31" s="48">
        <f t="shared" si="7"/>
        <v>5939.56043956044</v>
      </c>
    </row>
    <row r="32" spans="1:8" s="32" customFormat="1" ht="15.75" customHeight="1">
      <c r="A32" s="21" t="s">
        <v>40</v>
      </c>
      <c r="B32" s="46">
        <v>1709</v>
      </c>
      <c r="C32" s="47"/>
      <c r="D32" s="46">
        <f t="shared" si="6"/>
        <v>1709</v>
      </c>
      <c r="E32" s="46">
        <v>58</v>
      </c>
      <c r="F32" s="46">
        <v>3</v>
      </c>
      <c r="G32" s="46">
        <f t="shared" si="5"/>
        <v>55</v>
      </c>
      <c r="H32" s="48">
        <f t="shared" si="7"/>
        <v>1833.3333333333333</v>
      </c>
    </row>
    <row r="33" spans="1:8" s="32" customFormat="1" ht="15.75" customHeight="1">
      <c r="A33" s="49" t="s">
        <v>41</v>
      </c>
      <c r="B33" s="46">
        <v>2583</v>
      </c>
      <c r="C33" s="47"/>
      <c r="D33" s="46">
        <f t="shared" si="6"/>
        <v>2583</v>
      </c>
      <c r="E33" s="46">
        <v>1049</v>
      </c>
      <c r="F33" s="46">
        <v>855</v>
      </c>
      <c r="G33" s="46">
        <f t="shared" si="5"/>
        <v>194</v>
      </c>
      <c r="H33" s="48">
        <f t="shared" si="7"/>
        <v>22.690058479532162</v>
      </c>
    </row>
    <row r="34" spans="1:8" s="31" customFormat="1" ht="15.75" customHeight="1">
      <c r="A34" s="24" t="s">
        <v>42</v>
      </c>
      <c r="B34" s="43">
        <f aca="true" t="shared" si="8" ref="B34:G34">B5+B23</f>
        <v>63639</v>
      </c>
      <c r="C34" s="43">
        <f t="shared" si="8"/>
        <v>0</v>
      </c>
      <c r="D34" s="43">
        <f t="shared" si="8"/>
        <v>63639</v>
      </c>
      <c r="E34" s="43">
        <f t="shared" si="8"/>
        <v>36766</v>
      </c>
      <c r="F34" s="43">
        <f t="shared" si="8"/>
        <v>33975</v>
      </c>
      <c r="G34" s="43">
        <f t="shared" si="5"/>
        <v>2791</v>
      </c>
      <c r="H34" s="44">
        <f t="shared" si="7"/>
        <v>8.21486387049301</v>
      </c>
    </row>
    <row r="35" spans="1:8" ht="14.25">
      <c r="A35" s="51" t="s">
        <v>43</v>
      </c>
      <c r="B35" s="43">
        <f aca="true" t="shared" si="9" ref="B35:G35">B36+B37+B39+B40+B41+B44</f>
        <v>122059</v>
      </c>
      <c r="C35" s="43">
        <f t="shared" si="9"/>
        <v>128472</v>
      </c>
      <c r="D35" s="43">
        <f t="shared" si="9"/>
        <v>250531</v>
      </c>
      <c r="E35" s="43">
        <f t="shared" si="9"/>
        <v>99262</v>
      </c>
      <c r="F35" s="43">
        <f t="shared" si="9"/>
        <v>0</v>
      </c>
      <c r="G35" s="43">
        <f t="shared" si="9"/>
        <v>0</v>
      </c>
      <c r="H35" s="43"/>
    </row>
    <row r="36" spans="1:8" ht="14.25">
      <c r="A36" s="45" t="s">
        <v>44</v>
      </c>
      <c r="B36" s="46">
        <v>4516</v>
      </c>
      <c r="C36" s="52"/>
      <c r="D36" s="46">
        <f aca="true" t="shared" si="10" ref="D36:D45">B36+C36</f>
        <v>4516</v>
      </c>
      <c r="E36" s="46"/>
      <c r="F36" s="46"/>
      <c r="G36" s="46"/>
      <c r="H36" s="46"/>
    </row>
    <row r="37" spans="1:8" ht="14.25">
      <c r="A37" s="45" t="s">
        <v>45</v>
      </c>
      <c r="B37" s="46">
        <v>18263</v>
      </c>
      <c r="C37" s="52">
        <v>51676</v>
      </c>
      <c r="D37" s="53">
        <f t="shared" si="10"/>
        <v>69939</v>
      </c>
      <c r="E37" s="47">
        <v>64431</v>
      </c>
      <c r="F37" s="46"/>
      <c r="G37" s="46"/>
      <c r="H37" s="46"/>
    </row>
    <row r="38" spans="1:8" ht="14.25">
      <c r="A38" s="45" t="s">
        <v>46</v>
      </c>
      <c r="B38" s="46">
        <v>18263</v>
      </c>
      <c r="C38" s="52">
        <v>-3739</v>
      </c>
      <c r="D38" s="53">
        <f t="shared" si="10"/>
        <v>14524</v>
      </c>
      <c r="E38" s="47">
        <v>12064</v>
      </c>
      <c r="F38" s="46"/>
      <c r="G38" s="46"/>
      <c r="H38" s="46"/>
    </row>
    <row r="39" spans="1:8" ht="14.25">
      <c r="A39" s="45" t="s">
        <v>47</v>
      </c>
      <c r="B39" s="46"/>
      <c r="C39" s="52">
        <v>14803</v>
      </c>
      <c r="D39" s="53">
        <f t="shared" si="10"/>
        <v>14803</v>
      </c>
      <c r="E39" s="47">
        <v>14803</v>
      </c>
      <c r="F39" s="46"/>
      <c r="G39" s="46"/>
      <c r="H39" s="46"/>
    </row>
    <row r="40" spans="1:8" ht="14.25">
      <c r="A40" s="45" t="s">
        <v>48</v>
      </c>
      <c r="B40" s="46">
        <v>8500</v>
      </c>
      <c r="C40" s="52">
        <v>6528</v>
      </c>
      <c r="D40" s="53">
        <f t="shared" si="10"/>
        <v>15028</v>
      </c>
      <c r="E40" s="47">
        <v>15028</v>
      </c>
      <c r="F40" s="46"/>
      <c r="G40" s="43"/>
      <c r="H40" s="43"/>
    </row>
    <row r="41" spans="1:8" ht="14.25">
      <c r="A41" s="45" t="s">
        <v>49</v>
      </c>
      <c r="B41" s="46">
        <f>B42+B43</f>
        <v>90780</v>
      </c>
      <c r="C41" s="46">
        <f>C42+C43</f>
        <v>50465</v>
      </c>
      <c r="D41" s="53">
        <f>D42+D43</f>
        <v>141245</v>
      </c>
      <c r="E41" s="47"/>
      <c r="F41" s="46"/>
      <c r="G41" s="43"/>
      <c r="H41" s="43"/>
    </row>
    <row r="42" spans="1:8" ht="14.25">
      <c r="A42" s="45" t="s">
        <v>50</v>
      </c>
      <c r="B42" s="46">
        <v>270</v>
      </c>
      <c r="C42" s="52"/>
      <c r="D42" s="47">
        <f t="shared" si="10"/>
        <v>270</v>
      </c>
      <c r="E42" s="47">
        <v>270</v>
      </c>
      <c r="F42" s="46"/>
      <c r="G42" s="43"/>
      <c r="H42" s="43"/>
    </row>
    <row r="43" spans="1:8" ht="14.25">
      <c r="A43" s="45" t="s">
        <v>51</v>
      </c>
      <c r="B43" s="46">
        <v>90510</v>
      </c>
      <c r="C43" s="52">
        <f>21492+28973</f>
        <v>50465</v>
      </c>
      <c r="D43" s="47">
        <f t="shared" si="10"/>
        <v>140975</v>
      </c>
      <c r="E43" s="47"/>
      <c r="F43" s="46"/>
      <c r="G43" s="43"/>
      <c r="H43" s="43"/>
    </row>
    <row r="44" spans="1:8" ht="14.25">
      <c r="A44" s="45" t="s">
        <v>52</v>
      </c>
      <c r="B44" s="46"/>
      <c r="C44" s="52">
        <v>5000</v>
      </c>
      <c r="D44" s="46">
        <f t="shared" si="10"/>
        <v>5000</v>
      </c>
      <c r="E44" s="46">
        <v>5000</v>
      </c>
      <c r="F44" s="46"/>
      <c r="G44" s="43"/>
      <c r="H44" s="43"/>
    </row>
    <row r="45" spans="1:8" ht="14.25">
      <c r="A45" s="54" t="s">
        <v>53</v>
      </c>
      <c r="B45" s="43">
        <f>B35+B34</f>
        <v>185698</v>
      </c>
      <c r="C45" s="43">
        <f>C34+C35</f>
        <v>128472</v>
      </c>
      <c r="D45" s="43">
        <f>D34+D35</f>
        <v>314170</v>
      </c>
      <c r="E45" s="43">
        <f>E34+E35</f>
        <v>136028</v>
      </c>
      <c r="F45" s="43"/>
      <c r="G45" s="43"/>
      <c r="H45" s="43"/>
    </row>
  </sheetData>
  <sheetProtection/>
  <mergeCells count="6">
    <mergeCell ref="A1:H1"/>
    <mergeCell ref="B3:D3"/>
    <mergeCell ref="G3:H3"/>
    <mergeCell ref="A3:A4"/>
    <mergeCell ref="E3:E4"/>
    <mergeCell ref="F3:F4"/>
  </mergeCells>
  <printOptions/>
  <pageMargins left="0.88" right="0.47" top="0.2" bottom="0.31" header="0.51" footer="0.04"/>
  <pageSetup fitToHeight="1" fitToWidth="1" horizontalDpi="600" verticalDpi="600" orientation="landscape" paperSize="9" scale="7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Zeros="0" tabSelected="1" workbookViewId="0" topLeftCell="A1">
      <pane xSplit="1" ySplit="4" topLeftCell="B17" activePane="bottomRight" state="frozen"/>
      <selection pane="bottomRight" activeCell="E34" sqref="E34:F34"/>
    </sheetView>
  </sheetViews>
  <sheetFormatPr defaultColWidth="9.00390625" defaultRowHeight="14.25"/>
  <cols>
    <col min="1" max="1" width="42.625" style="0" customWidth="1"/>
    <col min="2" max="5" width="11.875" style="0" customWidth="1"/>
    <col min="6" max="6" width="11.875" style="4" customWidth="1"/>
    <col min="7" max="8" width="11.875" style="0" customWidth="1"/>
    <col min="9" max="9" width="11.875" style="4" customWidth="1"/>
    <col min="10" max="12" width="11.875" style="0" customWidth="1"/>
    <col min="14" max="14" width="9.00390625" style="0" hidden="1" customWidth="1"/>
    <col min="15" max="15" width="11.875" style="0" customWidth="1"/>
    <col min="16" max="16" width="12.75390625" style="0" customWidth="1"/>
  </cols>
  <sheetData>
    <row r="1" spans="1:12" s="1" customFormat="1" ht="34.5" customHeight="1">
      <c r="A1" s="5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4" customHeight="1">
      <c r="A2" s="6" t="s">
        <v>55</v>
      </c>
      <c r="B2" s="7"/>
      <c r="C2" s="7"/>
      <c r="D2" s="7"/>
      <c r="E2" s="7"/>
      <c r="F2" s="8"/>
      <c r="G2" s="7"/>
      <c r="H2" s="7"/>
      <c r="I2" s="8"/>
      <c r="J2" s="7"/>
      <c r="K2" s="30" t="s">
        <v>2</v>
      </c>
      <c r="L2" s="30"/>
    </row>
    <row r="3" spans="1:12" s="2" customFormat="1" ht="27.75" customHeight="1">
      <c r="A3" s="9" t="s">
        <v>56</v>
      </c>
      <c r="B3" s="10" t="s">
        <v>57</v>
      </c>
      <c r="C3" s="11"/>
      <c r="D3" s="11"/>
      <c r="E3" s="12"/>
      <c r="F3" s="13"/>
      <c r="G3" s="14" t="s">
        <v>58</v>
      </c>
      <c r="H3" s="11"/>
      <c r="I3" s="13"/>
      <c r="J3" s="14" t="s">
        <v>59</v>
      </c>
      <c r="K3" s="11"/>
      <c r="L3" s="13"/>
    </row>
    <row r="4" spans="1:12" s="2" customFormat="1" ht="28.5">
      <c r="A4" s="15"/>
      <c r="B4" s="15" t="s">
        <v>60</v>
      </c>
      <c r="C4" s="15" t="s">
        <v>61</v>
      </c>
      <c r="D4" s="15" t="s">
        <v>62</v>
      </c>
      <c r="E4" s="15" t="s">
        <v>63</v>
      </c>
      <c r="F4" s="16" t="s">
        <v>64</v>
      </c>
      <c r="G4" s="15" t="s">
        <v>65</v>
      </c>
      <c r="H4" s="15" t="s">
        <v>66</v>
      </c>
      <c r="I4" s="16" t="s">
        <v>67</v>
      </c>
      <c r="J4" s="15" t="s">
        <v>65</v>
      </c>
      <c r="K4" s="15" t="s">
        <v>68</v>
      </c>
      <c r="L4" s="15" t="s">
        <v>67</v>
      </c>
    </row>
    <row r="5" spans="1:14" s="2" customFormat="1" ht="21" customHeight="1">
      <c r="A5" s="17" t="s">
        <v>69</v>
      </c>
      <c r="B5" s="18">
        <f aca="true" t="shared" si="0" ref="B5:B25">SUM(C5:F5)</f>
        <v>49618.234695</v>
      </c>
      <c r="C5" s="18">
        <v>50922.155713</v>
      </c>
      <c r="D5" s="18">
        <v>1572.1</v>
      </c>
      <c r="E5" s="18">
        <v>-7417.975218</v>
      </c>
      <c r="F5" s="19">
        <v>4541.9542</v>
      </c>
      <c r="G5" s="18">
        <f aca="true" t="shared" si="1" ref="G5:G25">SUM(H5:I5)</f>
        <v>24272.390260000004</v>
      </c>
      <c r="H5" s="20">
        <v>21379.102860000003</v>
      </c>
      <c r="I5" s="20">
        <v>2893.2874</v>
      </c>
      <c r="J5" s="18">
        <f aca="true" t="shared" si="2" ref="J5:J25">SUM(K5:L5)</f>
        <v>25345.844435</v>
      </c>
      <c r="K5" s="29">
        <f aca="true" t="shared" si="3" ref="K5:K25">C5+E5-H5</f>
        <v>22125.077634999998</v>
      </c>
      <c r="L5" s="18">
        <f aca="true" t="shared" si="4" ref="L5:L25">D5+F5-I5</f>
        <v>3220.7668000000003</v>
      </c>
      <c r="N5" s="2">
        <v>1353</v>
      </c>
    </row>
    <row r="6" spans="1:12" s="2" customFormat="1" ht="21" customHeight="1">
      <c r="A6" s="21" t="s">
        <v>70</v>
      </c>
      <c r="B6" s="18">
        <f t="shared" si="0"/>
        <v>4.5</v>
      </c>
      <c r="C6" s="18">
        <v>0</v>
      </c>
      <c r="D6" s="18">
        <v>0</v>
      </c>
      <c r="E6" s="18">
        <v>0</v>
      </c>
      <c r="F6" s="19">
        <v>4.5</v>
      </c>
      <c r="G6" s="18">
        <f t="shared" si="1"/>
        <v>0</v>
      </c>
      <c r="H6" s="20">
        <v>0</v>
      </c>
      <c r="I6" s="20">
        <v>0</v>
      </c>
      <c r="J6" s="18">
        <f t="shared" si="2"/>
        <v>4.5</v>
      </c>
      <c r="K6" s="29">
        <f t="shared" si="3"/>
        <v>0</v>
      </c>
      <c r="L6" s="18">
        <f t="shared" si="4"/>
        <v>4.5</v>
      </c>
    </row>
    <row r="7" spans="1:14" s="2" customFormat="1" ht="21" customHeight="1">
      <c r="A7" s="21" t="s">
        <v>71</v>
      </c>
      <c r="B7" s="18">
        <f t="shared" si="0"/>
        <v>4890.423820000001</v>
      </c>
      <c r="C7" s="18">
        <v>4125.0678800000005</v>
      </c>
      <c r="D7" s="18">
        <v>76</v>
      </c>
      <c r="E7" s="18">
        <v>392.79684000000003</v>
      </c>
      <c r="F7" s="19">
        <v>296.5591</v>
      </c>
      <c r="G7" s="18">
        <f t="shared" si="1"/>
        <v>2470.48893</v>
      </c>
      <c r="H7" s="20">
        <v>2340.62863</v>
      </c>
      <c r="I7" s="20">
        <v>129.8603</v>
      </c>
      <c r="J7" s="18">
        <f t="shared" si="2"/>
        <v>2419.9348900000005</v>
      </c>
      <c r="K7" s="29">
        <f t="shared" si="3"/>
        <v>2177.2360900000003</v>
      </c>
      <c r="L7" s="18">
        <f t="shared" si="4"/>
        <v>242.6988</v>
      </c>
      <c r="N7" s="2">
        <v>29</v>
      </c>
    </row>
    <row r="8" spans="1:14" s="2" customFormat="1" ht="21" customHeight="1">
      <c r="A8" s="21" t="s">
        <v>72</v>
      </c>
      <c r="B8" s="18">
        <f t="shared" si="0"/>
        <v>83620.79173</v>
      </c>
      <c r="C8" s="18">
        <v>58909.156664</v>
      </c>
      <c r="D8" s="18">
        <v>145.664845</v>
      </c>
      <c r="E8" s="18">
        <f>14649.615721-0.5</f>
        <v>14649.115721</v>
      </c>
      <c r="F8" s="19">
        <v>9916.854500000001</v>
      </c>
      <c r="G8" s="18">
        <f t="shared" si="1"/>
        <v>49787.822824</v>
      </c>
      <c r="H8" s="20">
        <v>45299.108899000006</v>
      </c>
      <c r="I8" s="20">
        <v>4488.713925</v>
      </c>
      <c r="J8" s="18">
        <f t="shared" si="2"/>
        <v>33832.968905999995</v>
      </c>
      <c r="K8" s="29">
        <f t="shared" si="3"/>
        <v>28259.163485999998</v>
      </c>
      <c r="L8" s="18">
        <f t="shared" si="4"/>
        <v>5573.805420000001</v>
      </c>
      <c r="N8" s="2">
        <v>2536</v>
      </c>
    </row>
    <row r="9" spans="1:12" s="2" customFormat="1" ht="21" customHeight="1">
      <c r="A9" s="21" t="s">
        <v>73</v>
      </c>
      <c r="B9" s="18">
        <f t="shared" si="0"/>
        <v>1193</v>
      </c>
      <c r="C9" s="18">
        <v>1050</v>
      </c>
      <c r="D9" s="18">
        <v>0</v>
      </c>
      <c r="E9" s="18">
        <v>0</v>
      </c>
      <c r="F9" s="19">
        <v>143</v>
      </c>
      <c r="G9" s="18">
        <f t="shared" si="1"/>
        <v>3</v>
      </c>
      <c r="H9" s="20">
        <v>0</v>
      </c>
      <c r="I9" s="20">
        <v>3</v>
      </c>
      <c r="J9" s="18">
        <f t="shared" si="2"/>
        <v>1190</v>
      </c>
      <c r="K9" s="29">
        <f t="shared" si="3"/>
        <v>1050</v>
      </c>
      <c r="L9" s="18">
        <f t="shared" si="4"/>
        <v>140</v>
      </c>
    </row>
    <row r="10" spans="1:14" s="2" customFormat="1" ht="21" customHeight="1">
      <c r="A10" s="21" t="s">
        <v>74</v>
      </c>
      <c r="B10" s="18">
        <f t="shared" si="0"/>
        <v>7526.210682000001</v>
      </c>
      <c r="C10" s="18">
        <v>4363.949604</v>
      </c>
      <c r="D10" s="18">
        <v>272</v>
      </c>
      <c r="E10" s="18">
        <v>1578.721978</v>
      </c>
      <c r="F10" s="19">
        <v>1311.5391</v>
      </c>
      <c r="G10" s="18">
        <f t="shared" si="1"/>
        <v>3626.9153400000005</v>
      </c>
      <c r="H10" s="20">
        <v>2761.144544</v>
      </c>
      <c r="I10" s="20">
        <v>865.7707960000001</v>
      </c>
      <c r="J10" s="18">
        <f t="shared" si="2"/>
        <v>3899.2953420000003</v>
      </c>
      <c r="K10" s="29">
        <f t="shared" si="3"/>
        <v>3181.5270380000006</v>
      </c>
      <c r="L10" s="18">
        <f t="shared" si="4"/>
        <v>717.7683039999998</v>
      </c>
      <c r="N10" s="2">
        <v>34</v>
      </c>
    </row>
    <row r="11" spans="1:14" s="2" customFormat="1" ht="21" customHeight="1">
      <c r="A11" s="21" t="s">
        <v>75</v>
      </c>
      <c r="B11" s="18">
        <f t="shared" si="0"/>
        <v>32490.578751</v>
      </c>
      <c r="C11" s="18">
        <f>12913.0469+0.5</f>
        <v>12913.5469</v>
      </c>
      <c r="D11" s="18">
        <v>34.120000000000005</v>
      </c>
      <c r="E11" s="18">
        <v>4292.494551</v>
      </c>
      <c r="F11" s="19">
        <v>15250.417300000001</v>
      </c>
      <c r="G11" s="18">
        <f t="shared" si="1"/>
        <v>18995.722777000003</v>
      </c>
      <c r="H11" s="20">
        <v>9089.006448</v>
      </c>
      <c r="I11" s="20">
        <v>9906.716329</v>
      </c>
      <c r="J11" s="18">
        <f t="shared" si="2"/>
        <v>13494.855973999998</v>
      </c>
      <c r="K11" s="29">
        <f t="shared" si="3"/>
        <v>8117.035002999997</v>
      </c>
      <c r="L11" s="18">
        <f t="shared" si="4"/>
        <v>5377.820971000001</v>
      </c>
      <c r="N11" s="2">
        <v>232</v>
      </c>
    </row>
    <row r="12" spans="1:14" s="2" customFormat="1" ht="21" customHeight="1">
      <c r="A12" s="22" t="s">
        <v>76</v>
      </c>
      <c r="B12" s="18">
        <f t="shared" si="0"/>
        <v>30284.39191</v>
      </c>
      <c r="C12" s="18">
        <v>5271.297087999999</v>
      </c>
      <c r="D12" s="18">
        <v>1316.442</v>
      </c>
      <c r="E12" s="18">
        <v>2003.126721</v>
      </c>
      <c r="F12" s="19">
        <v>21693.526101</v>
      </c>
      <c r="G12" s="18">
        <f t="shared" si="1"/>
        <v>21775.176649</v>
      </c>
      <c r="H12" s="20">
        <v>2195.7445430000002</v>
      </c>
      <c r="I12" s="20">
        <v>19579.432106</v>
      </c>
      <c r="J12" s="18">
        <f t="shared" si="2"/>
        <v>8509.215260999998</v>
      </c>
      <c r="K12" s="29">
        <f t="shared" si="3"/>
        <v>5078.679265999999</v>
      </c>
      <c r="L12" s="18">
        <f t="shared" si="4"/>
        <v>3430.5359949999984</v>
      </c>
      <c r="N12" s="2">
        <v>285</v>
      </c>
    </row>
    <row r="13" spans="1:12" s="2" customFormat="1" ht="21" customHeight="1">
      <c r="A13" s="22" t="s">
        <v>77</v>
      </c>
      <c r="B13" s="18">
        <f t="shared" si="0"/>
        <v>803.67</v>
      </c>
      <c r="C13" s="18">
        <v>0</v>
      </c>
      <c r="D13" s="18">
        <v>0</v>
      </c>
      <c r="E13" s="18">
        <v>0</v>
      </c>
      <c r="F13" s="19">
        <v>803.67</v>
      </c>
      <c r="G13" s="18">
        <f t="shared" si="1"/>
        <v>0</v>
      </c>
      <c r="H13" s="20">
        <v>0</v>
      </c>
      <c r="I13" s="20">
        <v>0</v>
      </c>
      <c r="J13" s="18">
        <f t="shared" si="2"/>
        <v>803.67</v>
      </c>
      <c r="K13" s="29">
        <f t="shared" si="3"/>
        <v>0</v>
      </c>
      <c r="L13" s="18">
        <f t="shared" si="4"/>
        <v>803.67</v>
      </c>
    </row>
    <row r="14" spans="1:14" s="2" customFormat="1" ht="21" customHeight="1">
      <c r="A14" s="21" t="s">
        <v>78</v>
      </c>
      <c r="B14" s="18">
        <f t="shared" si="0"/>
        <v>25453.841557</v>
      </c>
      <c r="C14" s="18">
        <v>7388.376195000001</v>
      </c>
      <c r="D14" s="18">
        <v>463.297234</v>
      </c>
      <c r="E14" s="18">
        <v>9533.168128000001</v>
      </c>
      <c r="F14" s="19">
        <v>8069</v>
      </c>
      <c r="G14" s="18">
        <f t="shared" si="1"/>
        <v>4544.692748000001</v>
      </c>
      <c r="H14" s="20">
        <v>3945.7890620000007</v>
      </c>
      <c r="I14" s="20">
        <v>598.9036860000001</v>
      </c>
      <c r="J14" s="18">
        <f t="shared" si="2"/>
        <v>20909.148809000002</v>
      </c>
      <c r="K14" s="29">
        <f t="shared" si="3"/>
        <v>12975.755261000002</v>
      </c>
      <c r="L14" s="18">
        <f t="shared" si="4"/>
        <v>7933.393548</v>
      </c>
      <c r="N14" s="2">
        <v>236</v>
      </c>
    </row>
    <row r="15" spans="1:14" s="2" customFormat="1" ht="21" customHeight="1">
      <c r="A15" s="21" t="s">
        <v>79</v>
      </c>
      <c r="B15" s="18">
        <f t="shared" si="0"/>
        <v>35345.434106</v>
      </c>
      <c r="C15" s="18">
        <v>17067.407276</v>
      </c>
      <c r="D15" s="18">
        <v>4948.960426</v>
      </c>
      <c r="E15" s="18">
        <v>766.065904</v>
      </c>
      <c r="F15" s="19">
        <v>12563.0005</v>
      </c>
      <c r="G15" s="18">
        <f t="shared" si="1"/>
        <v>13263.364304</v>
      </c>
      <c r="H15" s="20">
        <v>8382.648504</v>
      </c>
      <c r="I15" s="20">
        <v>4880.7158</v>
      </c>
      <c r="J15" s="18">
        <f t="shared" si="2"/>
        <v>22082.069801999998</v>
      </c>
      <c r="K15" s="29">
        <f t="shared" si="3"/>
        <v>9450.824676</v>
      </c>
      <c r="L15" s="18">
        <f t="shared" si="4"/>
        <v>12631.245126</v>
      </c>
      <c r="N15" s="2">
        <v>93</v>
      </c>
    </row>
    <row r="16" spans="1:14" s="2" customFormat="1" ht="21" customHeight="1">
      <c r="A16" s="21" t="s">
        <v>80</v>
      </c>
      <c r="B16" s="18">
        <f t="shared" si="0"/>
        <v>547.175195</v>
      </c>
      <c r="C16" s="18">
        <v>200.431944</v>
      </c>
      <c r="D16" s="18">
        <v>317.1</v>
      </c>
      <c r="E16" s="18">
        <v>29.643251000000003</v>
      </c>
      <c r="F16" s="19">
        <v>0</v>
      </c>
      <c r="G16" s="18">
        <f t="shared" si="1"/>
        <v>122.029902</v>
      </c>
      <c r="H16" s="20">
        <v>79.029902</v>
      </c>
      <c r="I16" s="20">
        <v>43</v>
      </c>
      <c r="J16" s="18">
        <f t="shared" si="2"/>
        <v>425.145293</v>
      </c>
      <c r="K16" s="29">
        <f t="shared" si="3"/>
        <v>151.04529299999996</v>
      </c>
      <c r="L16" s="18">
        <f t="shared" si="4"/>
        <v>274.1</v>
      </c>
      <c r="N16" s="2">
        <v>4</v>
      </c>
    </row>
    <row r="17" spans="1:12" s="2" customFormat="1" ht="21" customHeight="1">
      <c r="A17" s="23" t="s">
        <v>81</v>
      </c>
      <c r="B17" s="18">
        <f t="shared" si="0"/>
        <v>56.6</v>
      </c>
      <c r="C17" s="18">
        <v>0</v>
      </c>
      <c r="D17" s="18">
        <v>0</v>
      </c>
      <c r="E17" s="18">
        <v>0</v>
      </c>
      <c r="F17" s="19">
        <v>56.6</v>
      </c>
      <c r="G17" s="18">
        <f t="shared" si="1"/>
        <v>0</v>
      </c>
      <c r="H17" s="20">
        <v>0</v>
      </c>
      <c r="I17" s="20">
        <v>0</v>
      </c>
      <c r="J17" s="18">
        <f t="shared" si="2"/>
        <v>56.6</v>
      </c>
      <c r="K17" s="29">
        <f t="shared" si="3"/>
        <v>0</v>
      </c>
      <c r="L17" s="18">
        <f t="shared" si="4"/>
        <v>56.6</v>
      </c>
    </row>
    <row r="18" spans="1:14" s="2" customFormat="1" ht="21" customHeight="1">
      <c r="A18" s="23" t="s">
        <v>82</v>
      </c>
      <c r="B18" s="18">
        <f t="shared" si="0"/>
        <v>219.159612</v>
      </c>
      <c r="C18" s="18">
        <v>135.896104</v>
      </c>
      <c r="D18" s="18">
        <v>30</v>
      </c>
      <c r="E18" s="18">
        <v>22.763507999999998</v>
      </c>
      <c r="F18" s="19">
        <v>30.5</v>
      </c>
      <c r="G18" s="18">
        <f t="shared" si="1"/>
        <v>112.95505600000001</v>
      </c>
      <c r="H18" s="20">
        <v>82.45505600000001</v>
      </c>
      <c r="I18" s="20">
        <v>30.5</v>
      </c>
      <c r="J18" s="18">
        <f t="shared" si="2"/>
        <v>106.204556</v>
      </c>
      <c r="K18" s="29">
        <f t="shared" si="3"/>
        <v>76.204556</v>
      </c>
      <c r="L18" s="18">
        <f t="shared" si="4"/>
        <v>30</v>
      </c>
      <c r="N18" s="2">
        <v>8</v>
      </c>
    </row>
    <row r="19" spans="1:14" s="2" customFormat="1" ht="21" customHeight="1">
      <c r="A19" s="23" t="s">
        <v>83</v>
      </c>
      <c r="B19" s="18">
        <f t="shared" si="0"/>
        <v>325.973528</v>
      </c>
      <c r="C19" s="18">
        <v>0</v>
      </c>
      <c r="D19" s="18">
        <v>0</v>
      </c>
      <c r="E19" s="18">
        <v>195.97352800000002</v>
      </c>
      <c r="F19" s="19">
        <v>130</v>
      </c>
      <c r="G19" s="18">
        <f t="shared" si="1"/>
        <v>83.644682</v>
      </c>
      <c r="H19" s="20">
        <v>83.644682</v>
      </c>
      <c r="I19" s="20">
        <v>0</v>
      </c>
      <c r="J19" s="18">
        <f t="shared" si="2"/>
        <v>242.328846</v>
      </c>
      <c r="K19" s="29">
        <f t="shared" si="3"/>
        <v>112.32884600000001</v>
      </c>
      <c r="L19" s="18">
        <f t="shared" si="4"/>
        <v>130</v>
      </c>
      <c r="N19" s="2">
        <v>9</v>
      </c>
    </row>
    <row r="20" spans="1:12" s="2" customFormat="1" ht="21" customHeight="1">
      <c r="A20" s="23" t="s">
        <v>84</v>
      </c>
      <c r="B20" s="18">
        <f t="shared" si="0"/>
        <v>80.84</v>
      </c>
      <c r="C20" s="18">
        <v>0</v>
      </c>
      <c r="D20" s="18">
        <v>9.700000000000001</v>
      </c>
      <c r="E20" s="18">
        <v>0</v>
      </c>
      <c r="F20" s="19">
        <v>71.14</v>
      </c>
      <c r="G20" s="18">
        <f t="shared" si="1"/>
        <v>0</v>
      </c>
      <c r="H20" s="20">
        <v>0</v>
      </c>
      <c r="I20" s="20">
        <v>0</v>
      </c>
      <c r="J20" s="18">
        <f t="shared" si="2"/>
        <v>80.84</v>
      </c>
      <c r="K20" s="29">
        <f t="shared" si="3"/>
        <v>0</v>
      </c>
      <c r="L20" s="18">
        <f t="shared" si="4"/>
        <v>80.84</v>
      </c>
    </row>
    <row r="21" spans="1:12" s="2" customFormat="1" ht="21" customHeight="1">
      <c r="A21" s="23" t="s">
        <v>85</v>
      </c>
      <c r="B21" s="18">
        <f t="shared" si="0"/>
        <v>3043.143199</v>
      </c>
      <c r="C21" s="18">
        <v>1719.71602</v>
      </c>
      <c r="D21" s="18">
        <v>169</v>
      </c>
      <c r="E21" s="18">
        <v>1154.427179</v>
      </c>
      <c r="F21" s="19">
        <v>0</v>
      </c>
      <c r="G21" s="18">
        <f t="shared" si="1"/>
        <v>775.382105</v>
      </c>
      <c r="H21" s="20">
        <v>775.382105</v>
      </c>
      <c r="I21" s="20">
        <v>0</v>
      </c>
      <c r="J21" s="18">
        <f t="shared" si="2"/>
        <v>2267.761094</v>
      </c>
      <c r="K21" s="29">
        <f t="shared" si="3"/>
        <v>2098.761094</v>
      </c>
      <c r="L21" s="18">
        <f t="shared" si="4"/>
        <v>169</v>
      </c>
    </row>
    <row r="22" spans="1:14" s="2" customFormat="1" ht="21" customHeight="1">
      <c r="A22" s="21" t="s">
        <v>86</v>
      </c>
      <c r="B22" s="18">
        <f t="shared" si="0"/>
        <v>2121.432996</v>
      </c>
      <c r="C22" s="18">
        <v>1119.233868</v>
      </c>
      <c r="D22" s="18">
        <v>240</v>
      </c>
      <c r="E22" s="18">
        <v>425.875628</v>
      </c>
      <c r="F22" s="19">
        <v>336.3235</v>
      </c>
      <c r="G22" s="18">
        <f t="shared" si="1"/>
        <v>656.764535</v>
      </c>
      <c r="H22" s="20">
        <v>434.96903100000003</v>
      </c>
      <c r="I22" s="20">
        <v>221.79550400000002</v>
      </c>
      <c r="J22" s="18">
        <f t="shared" si="2"/>
        <v>1464.6684609999998</v>
      </c>
      <c r="K22" s="29">
        <f t="shared" si="3"/>
        <v>1110.140465</v>
      </c>
      <c r="L22" s="18">
        <f t="shared" si="4"/>
        <v>354.5279959999999</v>
      </c>
      <c r="N22" s="2">
        <v>33</v>
      </c>
    </row>
    <row r="23" spans="1:12" s="2" customFormat="1" ht="21" customHeight="1">
      <c r="A23" s="21" t="s">
        <v>87</v>
      </c>
      <c r="B23" s="18">
        <f t="shared" si="0"/>
        <v>2000</v>
      </c>
      <c r="C23" s="18">
        <v>2000</v>
      </c>
      <c r="D23" s="18">
        <v>0</v>
      </c>
      <c r="E23" s="18">
        <v>0</v>
      </c>
      <c r="F23" s="19">
        <v>0</v>
      </c>
      <c r="G23" s="18">
        <f t="shared" si="1"/>
        <v>0</v>
      </c>
      <c r="H23" s="20">
        <v>0</v>
      </c>
      <c r="I23" s="20">
        <v>0</v>
      </c>
      <c r="J23" s="18">
        <f t="shared" si="2"/>
        <v>2000</v>
      </c>
      <c r="K23" s="29">
        <f t="shared" si="3"/>
        <v>2000</v>
      </c>
      <c r="L23" s="18">
        <f t="shared" si="4"/>
        <v>0</v>
      </c>
    </row>
    <row r="24" spans="1:14" s="2" customFormat="1" ht="21" customHeight="1">
      <c r="A24" s="21" t="s">
        <v>88</v>
      </c>
      <c r="B24" s="18">
        <f t="shared" si="0"/>
        <v>5637.233835000001</v>
      </c>
      <c r="C24" s="18">
        <v>2627.364168</v>
      </c>
      <c r="D24" s="18">
        <v>36</v>
      </c>
      <c r="E24" s="18">
        <v>2973.8696670000004</v>
      </c>
      <c r="F24" s="19">
        <v>0</v>
      </c>
      <c r="G24" s="18">
        <f t="shared" si="1"/>
        <v>301.843938</v>
      </c>
      <c r="H24" s="20">
        <v>301.843938</v>
      </c>
      <c r="I24" s="20">
        <v>0</v>
      </c>
      <c r="J24" s="18">
        <f t="shared" si="2"/>
        <v>5335.389897000001</v>
      </c>
      <c r="K24" s="29">
        <f t="shared" si="3"/>
        <v>5299.389897000001</v>
      </c>
      <c r="L24" s="18">
        <f t="shared" si="4"/>
        <v>36</v>
      </c>
      <c r="N24" s="2">
        <v>5</v>
      </c>
    </row>
    <row r="25" spans="1:12" s="2" customFormat="1" ht="21" customHeight="1">
      <c r="A25" s="23" t="s">
        <v>89</v>
      </c>
      <c r="B25" s="18">
        <f t="shared" si="0"/>
        <v>346</v>
      </c>
      <c r="C25" s="18">
        <v>346</v>
      </c>
      <c r="D25" s="18">
        <v>0</v>
      </c>
      <c r="E25" s="18">
        <v>0</v>
      </c>
      <c r="F25" s="19">
        <v>0</v>
      </c>
      <c r="G25" s="18">
        <f t="shared" si="1"/>
        <v>123.25620900000001</v>
      </c>
      <c r="H25" s="20">
        <v>123.25620900000001</v>
      </c>
      <c r="I25" s="20">
        <v>0</v>
      </c>
      <c r="J25" s="18">
        <f t="shared" si="2"/>
        <v>222.743791</v>
      </c>
      <c r="K25" s="29">
        <f t="shared" si="3"/>
        <v>222.743791</v>
      </c>
      <c r="L25" s="18">
        <f t="shared" si="4"/>
        <v>0</v>
      </c>
    </row>
    <row r="26" spans="1:14" s="2" customFormat="1" ht="21" customHeight="1">
      <c r="A26" s="24" t="s">
        <v>90</v>
      </c>
      <c r="B26" s="25">
        <f aca="true" t="shared" si="5" ref="B26:O26">SUM(B5:B25)</f>
        <v>285608.63561600004</v>
      </c>
      <c r="C26" s="25">
        <f t="shared" si="5"/>
        <v>170159.599424</v>
      </c>
      <c r="D26" s="25">
        <f t="shared" si="5"/>
        <v>9630.384505</v>
      </c>
      <c r="E26" s="25">
        <f t="shared" si="5"/>
        <v>30600.067386</v>
      </c>
      <c r="F26" s="25">
        <f t="shared" si="5"/>
        <v>75218.584301</v>
      </c>
      <c r="G26" s="25">
        <f t="shared" si="5"/>
        <v>140915.45025900006</v>
      </c>
      <c r="H26" s="25">
        <f t="shared" si="5"/>
        <v>97273.75441299999</v>
      </c>
      <c r="I26" s="25">
        <f t="shared" si="5"/>
        <v>43641.695845999995</v>
      </c>
      <c r="J26" s="25">
        <f t="shared" si="5"/>
        <v>144693.18535699998</v>
      </c>
      <c r="K26" s="25">
        <f t="shared" si="5"/>
        <v>103485.91239700001</v>
      </c>
      <c r="L26" s="25">
        <f t="shared" si="5"/>
        <v>41207.27295999999</v>
      </c>
      <c r="N26" s="25">
        <f>SUM(N5:N25)</f>
        <v>4857</v>
      </c>
    </row>
    <row r="27" spans="1:12" s="2" customFormat="1" ht="21" customHeight="1">
      <c r="A27" s="26" t="s">
        <v>91</v>
      </c>
      <c r="B27" s="25">
        <f aca="true" t="shared" si="6" ref="B27:B34">SUM(C27:F27)</f>
        <v>3229</v>
      </c>
      <c r="C27" s="25">
        <v>3229</v>
      </c>
      <c r="D27" s="25"/>
      <c r="E27" s="25"/>
      <c r="F27" s="27"/>
      <c r="G27" s="25">
        <f>H27+I27</f>
        <v>0</v>
      </c>
      <c r="H27" s="25"/>
      <c r="I27" s="27"/>
      <c r="J27" s="25">
        <f>K27+L27</f>
        <v>3229</v>
      </c>
      <c r="K27" s="25">
        <v>3229</v>
      </c>
      <c r="L27" s="25"/>
    </row>
    <row r="28" spans="1:12" s="2" customFormat="1" ht="21" customHeight="1">
      <c r="A28" s="26" t="s">
        <v>92</v>
      </c>
      <c r="B28" s="25">
        <f t="shared" si="6"/>
        <v>25332</v>
      </c>
      <c r="C28" s="25">
        <f>C29</f>
        <v>3809</v>
      </c>
      <c r="D28" s="25">
        <f>D29</f>
        <v>0</v>
      </c>
      <c r="E28" s="25">
        <f>E29</f>
        <v>21523</v>
      </c>
      <c r="F28" s="27">
        <f>F29</f>
        <v>0</v>
      </c>
      <c r="G28" s="25"/>
      <c r="H28" s="25"/>
      <c r="I28" s="27">
        <f>I29</f>
        <v>0</v>
      </c>
      <c r="J28" s="25">
        <f>J29</f>
        <v>21523</v>
      </c>
      <c r="K28" s="25">
        <f>K29</f>
        <v>21523</v>
      </c>
      <c r="L28" s="25">
        <f>L29</f>
        <v>0</v>
      </c>
    </row>
    <row r="29" spans="1:12" s="2" customFormat="1" ht="21" customHeight="1">
      <c r="A29" s="28" t="s">
        <v>93</v>
      </c>
      <c r="B29" s="18">
        <f t="shared" si="6"/>
        <v>25332</v>
      </c>
      <c r="C29" s="18">
        <v>3809</v>
      </c>
      <c r="D29" s="18"/>
      <c r="E29" s="18">
        <v>21523</v>
      </c>
      <c r="F29" s="29"/>
      <c r="G29" s="18"/>
      <c r="H29" s="18"/>
      <c r="I29" s="29"/>
      <c r="J29" s="18">
        <f>K29</f>
        <v>21523</v>
      </c>
      <c r="K29" s="18">
        <v>21523</v>
      </c>
      <c r="L29" s="18"/>
    </row>
    <row r="30" spans="1:12" s="3" customFormat="1" ht="21" customHeight="1">
      <c r="A30" s="26" t="s">
        <v>94</v>
      </c>
      <c r="B30" s="25">
        <f t="shared" si="6"/>
        <v>0</v>
      </c>
      <c r="C30" s="25"/>
      <c r="D30" s="25"/>
      <c r="E30" s="25"/>
      <c r="F30" s="27"/>
      <c r="G30" s="25"/>
      <c r="H30" s="25"/>
      <c r="I30" s="27"/>
      <c r="J30" s="25">
        <f>K30+L30</f>
        <v>0</v>
      </c>
      <c r="K30" s="25"/>
      <c r="L30" s="25"/>
    </row>
    <row r="31" spans="1:12" ht="21" customHeight="1">
      <c r="A31" s="26" t="s">
        <v>95</v>
      </c>
      <c r="B31" s="25">
        <f t="shared" si="6"/>
        <v>0</v>
      </c>
      <c r="C31" s="25">
        <f>C32+C33</f>
        <v>0</v>
      </c>
      <c r="D31" s="25">
        <f>D32+D33</f>
        <v>0</v>
      </c>
      <c r="E31" s="25"/>
      <c r="F31" s="27">
        <f aca="true" t="shared" si="7" ref="F31:L31">F32+F33</f>
        <v>0</v>
      </c>
      <c r="G31" s="25">
        <f t="shared" si="7"/>
        <v>0</v>
      </c>
      <c r="H31" s="25">
        <f t="shared" si="7"/>
        <v>0</v>
      </c>
      <c r="I31" s="27">
        <f t="shared" si="7"/>
        <v>0</v>
      </c>
      <c r="J31" s="25">
        <f t="shared" si="7"/>
        <v>0</v>
      </c>
      <c r="K31" s="25">
        <f t="shared" si="7"/>
        <v>0</v>
      </c>
      <c r="L31" s="25">
        <f t="shared" si="7"/>
        <v>0</v>
      </c>
    </row>
    <row r="32" spans="1:12" ht="21" customHeight="1">
      <c r="A32" s="28" t="s">
        <v>96</v>
      </c>
      <c r="B32" s="18">
        <f t="shared" si="6"/>
        <v>0</v>
      </c>
      <c r="C32" s="18"/>
      <c r="D32" s="18"/>
      <c r="E32" s="18"/>
      <c r="F32" s="29"/>
      <c r="G32" s="18"/>
      <c r="H32" s="18"/>
      <c r="I32" s="29"/>
      <c r="J32" s="18">
        <f>K32</f>
        <v>0</v>
      </c>
      <c r="K32" s="18"/>
      <c r="L32" s="18"/>
    </row>
    <row r="33" spans="1:12" ht="21" customHeight="1">
      <c r="A33" s="28" t="s">
        <v>97</v>
      </c>
      <c r="B33" s="18">
        <f t="shared" si="6"/>
        <v>0</v>
      </c>
      <c r="C33" s="18"/>
      <c r="D33" s="18"/>
      <c r="E33" s="18"/>
      <c r="F33" s="29"/>
      <c r="G33" s="18"/>
      <c r="H33" s="18"/>
      <c r="I33" s="29"/>
      <c r="J33" s="18"/>
      <c r="K33" s="18"/>
      <c r="L33" s="18"/>
    </row>
    <row r="34" spans="1:12" ht="21" customHeight="1">
      <c r="A34" s="24" t="s">
        <v>98</v>
      </c>
      <c r="B34" s="25">
        <f aca="true" t="shared" si="8" ref="B34:L34">B26+B27+B28</f>
        <v>314169.63561600004</v>
      </c>
      <c r="C34" s="25">
        <f t="shared" si="8"/>
        <v>177197.599424</v>
      </c>
      <c r="D34" s="25">
        <f t="shared" si="8"/>
        <v>9630.384505</v>
      </c>
      <c r="E34" s="25">
        <f t="shared" si="8"/>
        <v>52123.067385999995</v>
      </c>
      <c r="F34" s="25">
        <f t="shared" si="8"/>
        <v>75218.584301</v>
      </c>
      <c r="G34" s="25">
        <f t="shared" si="8"/>
        <v>140915.45025900006</v>
      </c>
      <c r="H34" s="25">
        <f t="shared" si="8"/>
        <v>97273.75441299999</v>
      </c>
      <c r="I34" s="25">
        <f t="shared" si="8"/>
        <v>43641.695845999995</v>
      </c>
      <c r="J34" s="25">
        <f t="shared" si="8"/>
        <v>169445.18535699998</v>
      </c>
      <c r="K34" s="25">
        <f t="shared" si="8"/>
        <v>128237.91239700001</v>
      </c>
      <c r="L34" s="25">
        <f t="shared" si="8"/>
        <v>41207.27295999999</v>
      </c>
    </row>
    <row r="35" ht="21" customHeight="1"/>
    <row r="39" spans="7:10" ht="14.25">
      <c r="G39" t="s">
        <v>99</v>
      </c>
      <c r="J39" t="s">
        <v>99</v>
      </c>
    </row>
  </sheetData>
  <sheetProtection/>
  <mergeCells count="6">
    <mergeCell ref="A1:L1"/>
    <mergeCell ref="K2:L2"/>
    <mergeCell ref="B3:F3"/>
    <mergeCell ref="G3:I3"/>
    <mergeCell ref="J3:L3"/>
    <mergeCell ref="A3:A4"/>
  </mergeCells>
  <printOptions/>
  <pageMargins left="0.66875" right="0.46805555555555556" top="0.36944444444444446" bottom="0.23958333333333334" header="0.5118055555555555" footer="0.38125"/>
  <pageSetup horizontalDpi="600" verticalDpi="600" orientation="landscape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市城区1</dc:creator>
  <cp:keywords/>
  <dc:description/>
  <cp:lastModifiedBy>Administrator</cp:lastModifiedBy>
  <cp:lastPrinted>2019-08-21T16:04:58Z</cp:lastPrinted>
  <dcterms:created xsi:type="dcterms:W3CDTF">2007-11-24T07:46:39Z</dcterms:created>
  <dcterms:modified xsi:type="dcterms:W3CDTF">2019-08-23T10:26:00Z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2052-11.1.0.8976</vt:lpwstr>
  </property>
</Properties>
</file>