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公示名单!$A$2:$P$3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<sst xmlns="http://schemas.openxmlformats.org/spreadsheetml/2006/main" count="87" uniqueCount="50">
  <si>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</si>
  <si>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</si>
  <si>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</si>
  <si>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</si>
  <si>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</si>
  <si>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</si>
  <si>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</si>
  <si>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</si>
  <si>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</si>
  <si>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用人单位实际缴纳社会保险费</t>
  </si>
  <si>
    <t>申请季度
/年度</t>
  </si>
  <si>
    <t>补贴金额
（元）</t>
  </si>
  <si>
    <t>基本养老保险费</t>
  </si>
  <si>
    <t>基本医疗保险费</t>
  </si>
  <si>
    <t>失业保险费</t>
  </si>
  <si>
    <t>工伤保险费</t>
  </si>
  <si>
    <t>生育保险费</t>
  </si>
  <si>
    <t>信利光电股份有限公司</t>
  </si>
  <si>
    <t>91441500675216889G</t>
  </si>
  <si>
    <t>林伟华</t>
  </si>
  <si>
    <t>苏焕武</t>
  </si>
  <si>
    <t>男性</t>
  </si>
  <si>
    <t>4415****1156</t>
  </si>
  <si>
    <t>本省脱贫人口</t>
  </si>
  <si>
    <t>已合并入医疗保险</t>
  </si>
  <si>
    <t>202507-202512</t>
  </si>
  <si>
    <t>陈利尊</t>
  </si>
  <si>
    <t>4415****8218</t>
  </si>
  <si>
    <t>翁素月</t>
  </si>
  <si>
    <t>女性</t>
  </si>
  <si>
    <t>4415****3025</t>
  </si>
  <si>
    <t>陈昭育</t>
  </si>
  <si>
    <t>4415****4478</t>
  </si>
  <si>
    <t>202501-202512</t>
  </si>
  <si>
    <t>施茂成</t>
  </si>
  <si>
    <t>4415****4710</t>
  </si>
  <si>
    <t>202505-202512</t>
  </si>
  <si>
    <t>叶宗炫</t>
  </si>
  <si>
    <t>4415****4038</t>
  </si>
  <si>
    <t>邓小曲</t>
  </si>
  <si>
    <t>4228****5026</t>
  </si>
  <si>
    <t>王若琳</t>
  </si>
  <si>
    <t>4415****3042</t>
  </si>
  <si>
    <t>林宇菏</t>
  </si>
  <si>
    <t>4415****3846</t>
  </si>
  <si>
    <t>陈军里</t>
  </si>
  <si>
    <t>4415****083X</t>
  </si>
  <si>
    <t>刘金雨</t>
  </si>
  <si>
    <t>4415****4576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</si>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</sst>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18"/>
      <name val="方正小标宋简体"/>
      <charset val="134"/>
    </font>
    <font>
      <sz val="18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4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5"/>
  <sheetViews>
    <sheetView tabSelected="1" zoomScale="50" zoomScaleNormal="50" workbookViewId="0">
      <pane ySplit="3" topLeftCell="A4" activePane="bottomLeft" state="frozen"/>
      <selection/>
      <selection pane="bottomLeft" activeCell="K9" sqref="K9"/>
    </sheetView>
  </sheetViews>
  <sheetFormatPr defaultColWidth="9" defaultRowHeight="13.5"/>
  <cols>
    <col min="1" max="1" width="9.775" customWidth="1"/>
    <col min="2" max="2" width="19.3333333333333" customWidth="1"/>
    <col min="3" max="3" width="30.4416666666667" customWidth="1"/>
    <col min="4" max="4" width="13.1083333333333" customWidth="1"/>
    <col min="5" max="5" width="14.4416666666667" customWidth="1"/>
    <col min="6" max="6" width="10" customWidth="1"/>
    <col min="7" max="7" width="35.25" customWidth="1"/>
    <col min="8" max="8" width="40.6666666666667" customWidth="1"/>
    <col min="9" max="9" width="30.8916666666667" customWidth="1"/>
    <col min="10" max="10" width="19.3333333333333" customWidth="1"/>
    <col min="11" max="11" width="24" customWidth="1"/>
    <col min="12" max="12" width="16.4416666666667" customWidth="1"/>
    <col min="13" max="13" width="19.5583333333333" customWidth="1"/>
    <col min="14" max="14" width="26.225" customWidth="1"/>
    <col min="15" max="15" width="29.3333333333333" customWidth="1"/>
    <col min="16" max="16" width="31.1083333333333" customWidth="1"/>
  </cols>
  <sheetData>
    <row r="1" ht="86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5.5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6"/>
      <c r="K2" s="6"/>
      <c r="L2" s="6"/>
      <c r="M2" s="6"/>
      <c r="N2" s="6"/>
      <c r="O2" s="4" t="s">
        <v>10</v>
      </c>
      <c r="P2" s="5" t="s">
        <v>11</v>
      </c>
    </row>
    <row r="3" s="1" customFormat="1" ht="51" spans="1:16">
      <c r="A3" s="4"/>
      <c r="B3" s="4"/>
      <c r="C3" s="4"/>
      <c r="D3" s="4"/>
      <c r="E3" s="4"/>
      <c r="F3" s="4"/>
      <c r="G3" s="4"/>
      <c r="H3" s="4"/>
      <c r="I3" s="5"/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4"/>
      <c r="P3" s="5"/>
    </row>
    <row r="4" s="2" customFormat="1" ht="52" customHeight="1" spans="1:16">
      <c r="A4" s="7">
        <v>1</v>
      </c>
      <c r="B4" s="8" t="s">
        <v>17</v>
      </c>
      <c r="C4" s="9" t="s">
        <v>18</v>
      </c>
      <c r="D4" s="9" t="s">
        <v>19</v>
      </c>
      <c r="E4" s="10" t="s">
        <v>20</v>
      </c>
      <c r="F4" s="10" t="s">
        <v>21</v>
      </c>
      <c r="G4" s="11" t="s">
        <v>22</v>
      </c>
      <c r="H4" s="11" t="s">
        <v>23</v>
      </c>
      <c r="I4" s="12">
        <v>6553.14</v>
      </c>
      <c r="J4" s="13">
        <f t="shared" ref="J4:J6" si="0">718.72*4+764*2</f>
        <v>4402.88</v>
      </c>
      <c r="K4" s="13">
        <f t="shared" ref="K4:K6" si="1">290.29*4+310.38*2</f>
        <v>1781.92</v>
      </c>
      <c r="L4" s="13">
        <f t="shared" ref="L4:L6" si="2">33.52*4+38.2*2</f>
        <v>210.48</v>
      </c>
      <c r="M4" s="13">
        <f t="shared" ref="M4:M6" si="3">25.14*4+28.65*2</f>
        <v>157.86</v>
      </c>
      <c r="N4" s="14" t="s">
        <v>24</v>
      </c>
      <c r="O4" s="10" t="s">
        <v>25</v>
      </c>
      <c r="P4" s="15">
        <v>6553.14</v>
      </c>
    </row>
    <row r="5" s="2" customFormat="1" ht="52" customHeight="1" spans="1:16">
      <c r="A5" s="7"/>
      <c r="B5" s="8"/>
      <c r="C5" s="9"/>
      <c r="D5" s="9"/>
      <c r="E5" s="10" t="s">
        <v>26</v>
      </c>
      <c r="F5" s="10" t="s">
        <v>21</v>
      </c>
      <c r="G5" s="11" t="s">
        <v>27</v>
      </c>
      <c r="H5" s="11" t="s">
        <v>23</v>
      </c>
      <c r="I5" s="12">
        <v>6553.14</v>
      </c>
      <c r="J5" s="13">
        <f t="shared" si="0"/>
        <v>4402.88</v>
      </c>
      <c r="K5" s="13">
        <f t="shared" si="1"/>
        <v>1781.92</v>
      </c>
      <c r="L5" s="13">
        <f t="shared" si="2"/>
        <v>210.48</v>
      </c>
      <c r="M5" s="13">
        <f t="shared" si="3"/>
        <v>157.86</v>
      </c>
      <c r="N5" s="14" t="s">
        <v>24</v>
      </c>
      <c r="O5" s="10" t="s">
        <v>25</v>
      </c>
      <c r="P5" s="15">
        <v>6553.14</v>
      </c>
    </row>
    <row r="6" s="2" customFormat="1" ht="52" customHeight="1" spans="1:16">
      <c r="A6" s="7"/>
      <c r="B6" s="8"/>
      <c r="C6" s="9"/>
      <c r="D6" s="9"/>
      <c r="E6" s="10" t="s">
        <v>28</v>
      </c>
      <c r="F6" s="10" t="s">
        <v>29</v>
      </c>
      <c r="G6" s="11" t="s">
        <v>30</v>
      </c>
      <c r="H6" s="11" t="s">
        <v>23</v>
      </c>
      <c r="I6" s="12">
        <v>6553.14</v>
      </c>
      <c r="J6" s="13">
        <f t="shared" si="0"/>
        <v>4402.88</v>
      </c>
      <c r="K6" s="13">
        <f t="shared" si="1"/>
        <v>1781.92</v>
      </c>
      <c r="L6" s="13">
        <f t="shared" si="2"/>
        <v>210.48</v>
      </c>
      <c r="M6" s="13">
        <f t="shared" si="3"/>
        <v>157.86</v>
      </c>
      <c r="N6" s="14" t="s">
        <v>24</v>
      </c>
      <c r="O6" s="10" t="s">
        <v>25</v>
      </c>
      <c r="P6" s="15">
        <v>6553.14</v>
      </c>
    </row>
    <row r="7" s="2" customFormat="1" ht="52" customHeight="1" spans="1:16">
      <c r="A7" s="7"/>
      <c r="B7" s="8"/>
      <c r="C7" s="9"/>
      <c r="D7" s="9"/>
      <c r="E7" s="10" t="s">
        <v>31</v>
      </c>
      <c r="F7" s="10" t="s">
        <v>21</v>
      </c>
      <c r="G7" s="11" t="s">
        <v>32</v>
      </c>
      <c r="H7" s="11" t="s">
        <v>23</v>
      </c>
      <c r="I7" s="12">
        <v>12959.16</v>
      </c>
      <c r="J7" s="13">
        <f>718.72*10+764*2</f>
        <v>8715.2</v>
      </c>
      <c r="K7" s="13">
        <f>290.29*10+310.38*2</f>
        <v>3523.66</v>
      </c>
      <c r="L7" s="13">
        <f>33.52*10+38.2*2</f>
        <v>411.6</v>
      </c>
      <c r="M7" s="13">
        <f>25.14*10+28.65*2</f>
        <v>308.7</v>
      </c>
      <c r="N7" s="14" t="s">
        <v>24</v>
      </c>
      <c r="O7" s="10" t="s">
        <v>33</v>
      </c>
      <c r="P7" s="15">
        <v>12959.16</v>
      </c>
    </row>
    <row r="8" s="2" customFormat="1" ht="52" customHeight="1" spans="1:16">
      <c r="A8" s="7"/>
      <c r="B8" s="8"/>
      <c r="C8" s="9"/>
      <c r="D8" s="9"/>
      <c r="E8" s="10" t="s">
        <v>34</v>
      </c>
      <c r="F8" s="10" t="s">
        <v>21</v>
      </c>
      <c r="G8" s="11" t="s">
        <v>35</v>
      </c>
      <c r="H8" s="11" t="s">
        <v>23</v>
      </c>
      <c r="I8" s="12">
        <v>8688.48</v>
      </c>
      <c r="J8" s="13">
        <f>718.72*6+764*2</f>
        <v>5840.32</v>
      </c>
      <c r="K8" s="13">
        <f>290.29*6+310.38*2</f>
        <v>2362.5</v>
      </c>
      <c r="L8" s="13">
        <f>33.52*6+38.2*2</f>
        <v>277.52</v>
      </c>
      <c r="M8" s="13">
        <f>25.14*6+28.65*2</f>
        <v>208.14</v>
      </c>
      <c r="N8" s="14" t="s">
        <v>24</v>
      </c>
      <c r="O8" s="10" t="s">
        <v>36</v>
      </c>
      <c r="P8" s="15">
        <v>8688.48</v>
      </c>
    </row>
    <row r="9" s="2" customFormat="1" ht="52" customHeight="1" spans="1:16">
      <c r="A9" s="7"/>
      <c r="B9" s="8"/>
      <c r="C9" s="9"/>
      <c r="D9" s="9"/>
      <c r="E9" s="10" t="s">
        <v>37</v>
      </c>
      <c r="F9" s="10" t="s">
        <v>21</v>
      </c>
      <c r="G9" s="11" t="s">
        <v>38</v>
      </c>
      <c r="H9" s="11" t="s">
        <v>23</v>
      </c>
      <c r="I9" s="12">
        <v>6553.14</v>
      </c>
      <c r="J9" s="13">
        <f t="shared" ref="J9:J13" si="4">718.72*4+764*2</f>
        <v>4402.88</v>
      </c>
      <c r="K9" s="13">
        <f t="shared" ref="K9:K13" si="5">290.29*4+310.38*2</f>
        <v>1781.92</v>
      </c>
      <c r="L9" s="13">
        <f t="shared" ref="L9:L13" si="6">33.52*4+38.2*2</f>
        <v>210.48</v>
      </c>
      <c r="M9" s="13">
        <f t="shared" ref="M9:M13" si="7">25.14*4+28.65*2</f>
        <v>157.86</v>
      </c>
      <c r="N9" s="14" t="s">
        <v>24</v>
      </c>
      <c r="O9" s="10" t="s">
        <v>25</v>
      </c>
      <c r="P9" s="15">
        <v>6553.14</v>
      </c>
    </row>
    <row r="10" s="2" customFormat="1" ht="52" customHeight="1" spans="1:16">
      <c r="A10" s="7"/>
      <c r="B10" s="8"/>
      <c r="C10" s="9"/>
      <c r="D10" s="9"/>
      <c r="E10" s="10" t="s">
        <v>39</v>
      </c>
      <c r="F10" s="10" t="s">
        <v>29</v>
      </c>
      <c r="G10" s="11" t="s">
        <v>40</v>
      </c>
      <c r="H10" s="11" t="s">
        <v>23</v>
      </c>
      <c r="I10" s="12">
        <v>12959.16</v>
      </c>
      <c r="J10" s="13">
        <f>718.72*10+764*2</f>
        <v>8715.2</v>
      </c>
      <c r="K10" s="13">
        <f>290.29*10+310.38*2</f>
        <v>3523.66</v>
      </c>
      <c r="L10" s="13">
        <f>33.52*10+38.2*2</f>
        <v>411.6</v>
      </c>
      <c r="M10" s="13">
        <f>25.14*10+28.65*2</f>
        <v>308.7</v>
      </c>
      <c r="N10" s="14" t="s">
        <v>24</v>
      </c>
      <c r="O10" s="10" t="s">
        <v>33</v>
      </c>
      <c r="P10" s="15">
        <v>12959.16</v>
      </c>
    </row>
    <row r="11" s="2" customFormat="1" ht="52" customHeight="1" spans="1:16">
      <c r="A11" s="7"/>
      <c r="B11" s="8"/>
      <c r="C11" s="9"/>
      <c r="D11" s="9"/>
      <c r="E11" s="10" t="s">
        <v>41</v>
      </c>
      <c r="F11" s="10" t="s">
        <v>29</v>
      </c>
      <c r="G11" s="11" t="s">
        <v>42</v>
      </c>
      <c r="H11" s="11" t="s">
        <v>23</v>
      </c>
      <c r="I11" s="12">
        <v>6553.14</v>
      </c>
      <c r="J11" s="13">
        <f t="shared" si="4"/>
        <v>4402.88</v>
      </c>
      <c r="K11" s="13">
        <f t="shared" si="5"/>
        <v>1781.92</v>
      </c>
      <c r="L11" s="13">
        <f t="shared" si="6"/>
        <v>210.48</v>
      </c>
      <c r="M11" s="13">
        <f t="shared" si="7"/>
        <v>157.86</v>
      </c>
      <c r="N11" s="14" t="s">
        <v>24</v>
      </c>
      <c r="O11" s="10" t="s">
        <v>25</v>
      </c>
      <c r="P11" s="15">
        <v>6553.14</v>
      </c>
    </row>
    <row r="12" s="2" customFormat="1" ht="52" customHeight="1" spans="1:16">
      <c r="A12" s="7"/>
      <c r="B12" s="8"/>
      <c r="C12" s="9"/>
      <c r="D12" s="9"/>
      <c r="E12" s="10" t="s">
        <v>43</v>
      </c>
      <c r="F12" s="10" t="s">
        <v>29</v>
      </c>
      <c r="G12" s="11" t="s">
        <v>44</v>
      </c>
      <c r="H12" s="11" t="s">
        <v>23</v>
      </c>
      <c r="I12" s="12">
        <v>6553.14</v>
      </c>
      <c r="J12" s="13">
        <f t="shared" si="4"/>
        <v>4402.88</v>
      </c>
      <c r="K12" s="13">
        <f t="shared" si="5"/>
        <v>1781.92</v>
      </c>
      <c r="L12" s="13">
        <f t="shared" si="6"/>
        <v>210.48</v>
      </c>
      <c r="M12" s="13">
        <f t="shared" si="7"/>
        <v>157.86</v>
      </c>
      <c r="N12" s="14" t="s">
        <v>24</v>
      </c>
      <c r="O12" s="10" t="s">
        <v>25</v>
      </c>
      <c r="P12" s="15">
        <v>6553.14</v>
      </c>
    </row>
    <row r="13" s="2" customFormat="1" ht="52" customHeight="1" spans="1:16">
      <c r="A13" s="7"/>
      <c r="B13" s="8"/>
      <c r="C13" s="9"/>
      <c r="D13" s="9"/>
      <c r="E13" s="10" t="s">
        <v>45</v>
      </c>
      <c r="F13" s="10" t="s">
        <v>21</v>
      </c>
      <c r="G13" s="11" t="s">
        <v>46</v>
      </c>
      <c r="H13" s="11" t="s">
        <v>23</v>
      </c>
      <c r="I13" s="12">
        <v>6553.14</v>
      </c>
      <c r="J13" s="13">
        <f t="shared" si="4"/>
        <v>4402.88</v>
      </c>
      <c r="K13" s="13">
        <f t="shared" si="5"/>
        <v>1781.92</v>
      </c>
      <c r="L13" s="13">
        <f t="shared" si="6"/>
        <v>210.48</v>
      </c>
      <c r="M13" s="13">
        <f t="shared" si="7"/>
        <v>157.86</v>
      </c>
      <c r="N13" s="14" t="s">
        <v>24</v>
      </c>
      <c r="O13" s="10" t="s">
        <v>25</v>
      </c>
      <c r="P13" s="15">
        <v>6553.14</v>
      </c>
    </row>
    <row r="14" s="2" customFormat="1" ht="52" customHeight="1" spans="1:16">
      <c r="A14" s="7"/>
      <c r="B14" s="8"/>
      <c r="C14" s="9"/>
      <c r="D14" s="9"/>
      <c r="E14" s="10" t="s">
        <v>47</v>
      </c>
      <c r="F14" s="10" t="s">
        <v>21</v>
      </c>
      <c r="G14" s="11" t="s">
        <v>48</v>
      </c>
      <c r="H14" s="11" t="s">
        <v>23</v>
      </c>
      <c r="I14" s="12">
        <v>12959.16</v>
      </c>
      <c r="J14" s="13">
        <f>718.72*10+764*2</f>
        <v>8715.2</v>
      </c>
      <c r="K14" s="13">
        <f>290.29*10+310.38*2</f>
        <v>3523.66</v>
      </c>
      <c r="L14" s="13">
        <f>33.52*10+38.2*2</f>
        <v>411.6</v>
      </c>
      <c r="M14" s="13">
        <f>25.14*10+28.65*2</f>
        <v>308.7</v>
      </c>
      <c r="N14" s="14" t="s">
        <v>24</v>
      </c>
      <c r="O14" s="10" t="s">
        <v>33</v>
      </c>
      <c r="P14" s="15">
        <v>12959.16</v>
      </c>
    </row>
    <row r="15" ht="52" customHeight="1" spans="1:16">
      <c r="A15" s="16" t="s">
        <v>49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>
        <f>SUM(P4:P14)</f>
        <v>93437.94</v>
      </c>
    </row>
  </sheetData>
  <mergeCells count="18">
    <mergeCell ref="A1:P1"/>
    <mergeCell ref="J2:N2"/>
    <mergeCell ref="A15:O15"/>
    <mergeCell ref="A2:A3"/>
    <mergeCell ref="A4:A14"/>
    <mergeCell ref="B2:B3"/>
    <mergeCell ref="B4:B14"/>
    <mergeCell ref="C2:C3"/>
    <mergeCell ref="C4:C14"/>
    <mergeCell ref="D2:D3"/>
    <mergeCell ref="D4:D14"/>
    <mergeCell ref="E2:E3"/>
    <mergeCell ref="F2:F3"/>
    <mergeCell ref="G2:G3"/>
    <mergeCell ref="H2:H3"/>
    <mergeCell ref="I2:I3"/>
    <mergeCell ref="O2:O3"/>
    <mergeCell ref="P2:P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