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firstSheet="2" activeTab="2"/>
  </bookViews>
  <sheets>
    <sheet name="封面" sheetId="4" r:id="rId1"/>
    <sheet name="表1-1汕尾市城区2025年区级一般公共预算收支调整表 (2)" sheetId="6" r:id="rId2"/>
    <sheet name="表1-2.汕尾市城区2025年区级一般公共预算收入表" sheetId="2" r:id="rId3"/>
    <sheet name="表1-3.汕尾市城区2025年区本级一般公共预算支出表" sheetId="5" r:id="rId4"/>
  </sheets>
  <externalReferences>
    <externalReference r:id="rId5"/>
    <externalReference r:id="rId6"/>
  </externalReferences>
  <definedNames>
    <definedName name="_xlnm._FilterDatabase" localSheetId="3" hidden="1">'表1-3.汕尾市城区2025年区本级一般公共预算支出表'!$A$4:$IP$448</definedName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X">[1]投入!#REF!</definedName>
    <definedName name="表8类级科目">[1]投入!#REF!</definedName>
    <definedName name="重点投入">[1]投入!#REF!</definedName>
    <definedName name="单位名称" localSheetId="2">#REF!</definedName>
    <definedName name="功能科目编码" localSheetId="2">#REF!</definedName>
    <definedName name="股室" localSheetId="2">#REF!</definedName>
    <definedName name="经济分类编码" localSheetId="2">#REF!</definedName>
    <definedName name="来源类型" localSheetId="2">#REF!</definedName>
    <definedName name="项目类别" localSheetId="2">#REF!</definedName>
    <definedName name="资金性质" localSheetId="2">#REF!</definedName>
    <definedName name="Database" localSheetId="2">#REF!</definedName>
    <definedName name="_xlnm.Print_Area" localSheetId="2">'表1-2.汕尾市城区2025年区级一般公共预算收入表'!$A$1:$E$51</definedName>
    <definedName name="_xlnm.Print_Titles" localSheetId="2">'表1-2.汕尾市城区2025年区级一般公共预算收入表'!$1:$4</definedName>
    <definedName name="quan" localSheetId="2">#REF!</definedName>
    <definedName name="X" localSheetId="2">[1]投入!#REF!</definedName>
    <definedName name="表8类级科目" localSheetId="2">[1]投入!#REF!</definedName>
    <definedName name="重点投入" localSheetId="2">[1]投入!#REF!</definedName>
    <definedName name="Database">#REF!</definedName>
    <definedName name="_xlnm.Print_Area">#N/A</definedName>
    <definedName name="quan">#REF!</definedName>
    <definedName name="单位名称" localSheetId="0">#REF!</definedName>
    <definedName name="功能科目编码" localSheetId="0">#REF!</definedName>
    <definedName name="股室" localSheetId="0">#REF!</definedName>
    <definedName name="经济分类编码" localSheetId="0">#REF!</definedName>
    <definedName name="来源类型" localSheetId="0">#REF!</definedName>
    <definedName name="项目类别" localSheetId="0">#REF!</definedName>
    <definedName name="资金性质" localSheetId="0">#REF!</definedName>
    <definedName name="Database" localSheetId="3">#REF!</definedName>
    <definedName name="_xlnm.Print_Area" localSheetId="3">'表1-3.汕尾市城区2025年区本级一般公共预算支出表'!$A$1:$D$448</definedName>
    <definedName name="quan" localSheetId="3">#REF!</definedName>
    <definedName name="单位名称" localSheetId="3">#REF!</definedName>
    <definedName name="功能科目编码" localSheetId="3">#REF!</definedName>
    <definedName name="股室" localSheetId="3">#REF!</definedName>
    <definedName name="经济分类编码" localSheetId="3">#REF!</definedName>
    <definedName name="来源类型" localSheetId="3">#REF!</definedName>
    <definedName name="项目类别" localSheetId="3">#REF!</definedName>
    <definedName name="资金性质" localSheetId="3">#REF!</definedName>
    <definedName name="_xlnm.Print_Titles" localSheetId="3">'表1-3.汕尾市城区2025年区本级一般公共预算支出表'!$1:$4</definedName>
    <definedName name="Database" localSheetId="1">#REF!</definedName>
    <definedName name="_xlnm.Print_Area" localSheetId="1">'表1-1汕尾市城区2025年区级一般公共预算收支调整表 (2)'!$A$1:$H$32</definedName>
    <definedName name="quan" localSheetId="1">#REF!</definedName>
    <definedName name="X" localSheetId="1">[1]投入!#REF!</definedName>
    <definedName name="表8类级科目" localSheetId="1">[1]投入!#REF!</definedName>
    <definedName name="重点投入" localSheetId="1">[1]投入!#REF!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<sst xmlns="http://schemas.openxmlformats.org/spreadsheetml/2006/main" count="539" uniqueCount="430">
  <si>
    <t>附件1</t>
  </si>
  <si>
    <t xml:space="preserve">  </t>
  </si>
  <si>
    <t>汕尾市城区2025年区级一般公共预算       
调整情况</t>
  </si>
  <si>
    <t>编制单位：汕尾市城区财政局</t>
  </si>
  <si>
    <t>表1-1</t>
  </si>
  <si>
    <t>汕尾市城区2025年区级一般公共预算收支调整表</t>
  </si>
  <si>
    <t>金额单位：万元</t>
  </si>
  <si>
    <t>项    目</t>
  </si>
  <si>
    <t>预算数</t>
  </si>
  <si>
    <t>调整数</t>
  </si>
  <si>
    <t>调整后预算数</t>
  </si>
  <si>
    <t>一、一般公共预算收入</t>
  </si>
  <si>
    <t>一、一般公共预算支出</t>
  </si>
  <si>
    <t>税收收入</t>
  </si>
  <si>
    <t>其中：农林水支出</t>
  </si>
  <si>
    <t>非税收入</t>
  </si>
  <si>
    <t>二、补助下级支出</t>
  </si>
  <si>
    <t>二、上级补助收入</t>
  </si>
  <si>
    <t xml:space="preserve">返还性支出 </t>
  </si>
  <si>
    <t>返还性收入</t>
  </si>
  <si>
    <t>一般性转移支付支出</t>
  </si>
  <si>
    <t>一般性转移支付收入</t>
  </si>
  <si>
    <t>专项转移支付支出</t>
  </si>
  <si>
    <t>专项转移支付收入</t>
  </si>
  <si>
    <t>三、上解支出</t>
  </si>
  <si>
    <t>三、下级上解收入</t>
  </si>
  <si>
    <t>体制上解支出</t>
  </si>
  <si>
    <t>体制上解收入</t>
  </si>
  <si>
    <t>专项上解支出</t>
  </si>
  <si>
    <t>专项上解收入</t>
  </si>
  <si>
    <t>四、调出资金</t>
  </si>
  <si>
    <t>四、上年结转收入</t>
  </si>
  <si>
    <t>五、债务转贷支出</t>
  </si>
  <si>
    <t>五、调入资金</t>
  </si>
  <si>
    <t>六、区域间转移性支出</t>
  </si>
  <si>
    <t>政府性基金预算调入资金</t>
  </si>
  <si>
    <t>七、债务还本支出</t>
  </si>
  <si>
    <t>国有资本经营预算调入资金</t>
  </si>
  <si>
    <t>其他调入资金</t>
  </si>
  <si>
    <t>六、债务（转贷）收入</t>
  </si>
  <si>
    <t>地方政府一般债券（转贷）收入</t>
  </si>
  <si>
    <t>地方政府向外国政府或国际组织借款（转贷）收入</t>
  </si>
  <si>
    <t>地方政府其他一般债务（转贷）收入</t>
  </si>
  <si>
    <t>七、区域间转移性收入</t>
  </si>
  <si>
    <t>八、动用预算稳定调节基金</t>
  </si>
  <si>
    <t>收入总计</t>
  </si>
  <si>
    <t>支出总计</t>
  </si>
  <si>
    <t>表1-2</t>
  </si>
  <si>
    <t>汕尾市城区2025年区级一般公共预算收入调整表</t>
  </si>
  <si>
    <t>2023年预算数比上年执行
数增减%</t>
  </si>
  <si>
    <t>（一）税收收入</t>
  </si>
  <si>
    <t xml:space="preserve">     增值税</t>
  </si>
  <si>
    <t xml:space="preserve">         其中：免抵调增增值税</t>
  </si>
  <si>
    <t xml:space="preserve">     企业所得税</t>
  </si>
  <si>
    <t xml:space="preserve">     个人所得税</t>
  </si>
  <si>
    <t xml:space="preserve">     资源税</t>
  </si>
  <si>
    <t xml:space="preserve">     城市维护建设税</t>
  </si>
  <si>
    <t xml:space="preserve">     房产税</t>
  </si>
  <si>
    <t xml:space="preserve">     印花税</t>
  </si>
  <si>
    <t xml:space="preserve">     城镇土地使用税</t>
  </si>
  <si>
    <t xml:space="preserve">     土地增值税</t>
  </si>
  <si>
    <t xml:space="preserve">     车船税</t>
  </si>
  <si>
    <t xml:space="preserve">     耕地占用税</t>
  </si>
  <si>
    <t xml:space="preserve">     契税</t>
  </si>
  <si>
    <t xml:space="preserve">     环境保护税</t>
  </si>
  <si>
    <t xml:space="preserve">     其他税收收入</t>
  </si>
  <si>
    <t>（二）非税收入</t>
  </si>
  <si>
    <t xml:space="preserve">     专项收入</t>
  </si>
  <si>
    <t xml:space="preserve">         其中：教育费附加收入</t>
  </si>
  <si>
    <t xml:space="preserve">              地方教育附加收入</t>
  </si>
  <si>
    <t xml:space="preserve">              文化事业建设费收入</t>
  </si>
  <si>
    <t xml:space="preserve">              残疾人就业保障收入</t>
  </si>
  <si>
    <t xml:space="preserve">     行政事业性收费收入</t>
  </si>
  <si>
    <t xml:space="preserve">     罚没收入</t>
  </si>
  <si>
    <t xml:space="preserve">     国有资源（资产）有偿使用收入</t>
  </si>
  <si>
    <t xml:space="preserve">     捐赠收入</t>
  </si>
  <si>
    <t xml:space="preserve">     其他收入</t>
  </si>
  <si>
    <t>二、转移性收入</t>
  </si>
  <si>
    <t>（一）上级补助收入</t>
  </si>
  <si>
    <t>（二）下级上解收入</t>
  </si>
  <si>
    <t>（三）上年结转收入</t>
  </si>
  <si>
    <t>（四）调入资金</t>
  </si>
  <si>
    <t>（五）债务转贷收入</t>
  </si>
  <si>
    <t>（六）区域间转移性收入</t>
  </si>
  <si>
    <t>（七）动用预算稳定调节基金</t>
  </si>
  <si>
    <t>备注：非税收入中的专项收入，可根据实际列举几个重要收入科目，并在备注解释说明增减变化情况。</t>
  </si>
  <si>
    <t>表1-3</t>
  </si>
  <si>
    <t>汕尾市城区2025年区本级一般公共预算支出表
（按功能分类）</t>
  </si>
  <si>
    <t>项目</t>
  </si>
  <si>
    <t>合   计</t>
  </si>
  <si>
    <t>一、一般公共服务支出</t>
  </si>
  <si>
    <t>人大事务</t>
  </si>
  <si>
    <t>行政运行</t>
  </si>
  <si>
    <t>一般行政管理事务</t>
  </si>
  <si>
    <t>人大会议</t>
  </si>
  <si>
    <t>人大监督</t>
  </si>
  <si>
    <t>人大代表履职能力提升</t>
  </si>
  <si>
    <t>代表工作</t>
  </si>
  <si>
    <t>事业运行</t>
  </si>
  <si>
    <t>其他人大事务支出</t>
  </si>
  <si>
    <t>政协事务</t>
  </si>
  <si>
    <t>政协会议</t>
  </si>
  <si>
    <t>参政议政</t>
  </si>
  <si>
    <t>其他政协事务支出</t>
  </si>
  <si>
    <t>政府办公厅（室）及相关机构事务</t>
  </si>
  <si>
    <t>专项服务</t>
  </si>
  <si>
    <t>其他政府办公厅（室）及相关机构事务支出</t>
  </si>
  <si>
    <t>发展与改革事务</t>
  </si>
  <si>
    <t>其他发展与改革事务支出</t>
  </si>
  <si>
    <t>统计信息事务</t>
  </si>
  <si>
    <t>专项普查活动</t>
  </si>
  <si>
    <t>其他统计信息事务支出</t>
  </si>
  <si>
    <t>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</si>
  <si>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</si>
  <si>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</si>
  <si>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</si>
  <si>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</si>
  <si>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</si>
  <si>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</si>
  <si>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>税收事务</t>
  </si>
  <si>
    <t>其他税收事务支出</t>
  </si>
  <si>
    <t>审计事务</t>
  </si>
  <si>
    <t>审计业务</t>
  </si>
  <si>
    <t>纪检监察事务</t>
  </si>
  <si>
    <t>机关服务</t>
  </si>
  <si>
    <t>大案要案查处</t>
  </si>
  <si>
    <t>派驻派出机构</t>
  </si>
  <si>
    <t>其他纪检监察事务支出</t>
  </si>
  <si>
    <t>商贸事务</t>
  </si>
  <si>
    <t>招商引资</t>
  </si>
  <si>
    <t>其他商贸事务支出</t>
  </si>
  <si>
    <t>知识产权事务</t>
  </si>
  <si>
    <t xml:space="preserve">     知识产权宏观管理</t>
  </si>
  <si>
    <t>其他知识产权事务支出</t>
  </si>
  <si>
    <t>档案事务</t>
  </si>
  <si>
    <t>档案馆</t>
  </si>
  <si>
    <t>其他档案事务支出</t>
  </si>
  <si>
    <t>群众团体事务</t>
  </si>
  <si>
    <t>工会事务</t>
  </si>
  <si>
    <t>其他群众团体事务支出</t>
  </si>
  <si>
    <t>党委办公厅（室）及相关机构事务</t>
  </si>
  <si>
    <t>专项业务</t>
  </si>
  <si>
    <t>其他党委办公厅（室）及相关机构事务支出</t>
  </si>
  <si>
    <t>组织事务</t>
  </si>
  <si>
    <t>其他组织事务支出</t>
  </si>
  <si>
    <t>宣传事务</t>
  </si>
  <si>
    <t>其他宣传事务支出</t>
  </si>
  <si>
    <t>统战事务</t>
  </si>
  <si>
    <t>其他统战事务支出</t>
  </si>
  <si>
    <t>其他共产党事务支出</t>
  </si>
  <si>
    <t>市场监督管理事务</t>
  </si>
  <si>
    <t>市场主体管理</t>
  </si>
  <si>
    <t>质量安全监管</t>
  </si>
  <si>
    <t>食品安全监管</t>
  </si>
  <si>
    <t>其他市场监督管理事务</t>
  </si>
  <si>
    <t>社会工作事务</t>
  </si>
  <si>
    <t>其他社会工作事务支出</t>
  </si>
  <si>
    <t>信访事务</t>
  </si>
  <si>
    <t>信访业务</t>
  </si>
  <si>
    <t>其他信访事务支出</t>
  </si>
  <si>
    <t>其中：其他一般公共服务支出</t>
  </si>
  <si>
    <t>其他一般公共服务支出</t>
  </si>
  <si>
    <t>二、国防支出</t>
  </si>
  <si>
    <t>三、公共安全支出</t>
  </si>
  <si>
    <t>公安</t>
  </si>
  <si>
    <t>检察</t>
  </si>
  <si>
    <t>法院</t>
  </si>
  <si>
    <t>司法</t>
  </si>
  <si>
    <t>其他公共安全支出</t>
  </si>
  <si>
    <t>四、教育支出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</si>
  <si>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</si>
  <si>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</si>
  <si>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</si>
  <si>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</si>
  <si>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</si>
  <si>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</si>
  <si>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</si>
  <si>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</si>
  <si>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</si>
  <si>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</si>
  <si>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特殊教育</t>
  </si>
  <si>
    <t>特殊学校教育</t>
  </si>
  <si>
    <t>其他特殊教育支出</t>
  </si>
  <si>
    <t>进修及培训</t>
  </si>
  <si>
    <t>干部教育</t>
  </si>
  <si>
    <t>其他教育支出</t>
  </si>
  <si>
    <t>五、科学技术支出</t>
  </si>
  <si>
    <t>科学技术管理事务</t>
  </si>
  <si>
    <t>其他科学技术管理事务支出</t>
  </si>
  <si>
    <t>技术研究与开发</t>
  </si>
  <si>
    <t>技术创新服务体系</t>
  </si>
  <si>
    <t>其他技术研究与开发支出</t>
  </si>
  <si>
    <t>科技条件与服务</t>
  </si>
  <si>
    <t>机构运行</t>
  </si>
  <si>
    <t>其他科技条件与服务支出</t>
  </si>
  <si>
    <t>社会科学</t>
  </si>
  <si>
    <t>社会科学研究</t>
  </si>
  <si>
    <t>其他科学技术支出</t>
  </si>
  <si>
    <t>六、文化旅游体育与传媒支出</t>
  </si>
  <si>
    <t>文化和旅游</t>
  </si>
  <si>
    <t>群众文化</t>
  </si>
  <si>
    <t>文化活动</t>
  </si>
  <si>
    <t>文化和旅游管理事务</t>
  </si>
  <si>
    <t>其他文化和旅游支出</t>
  </si>
  <si>
    <t>文物</t>
  </si>
  <si>
    <t>文物保护</t>
  </si>
  <si>
    <t>博物馆</t>
  </si>
  <si>
    <t>广播电视</t>
  </si>
  <si>
    <t>广播电视事务</t>
  </si>
  <si>
    <t>其他广播电视支出</t>
  </si>
  <si>
    <t>其他文化旅游体育与传媒支出</t>
  </si>
  <si>
    <t>宣传文化发展专项支出</t>
  </si>
  <si>
    <t>文化产业发展专项支出</t>
  </si>
  <si>
    <t>七、社会保障和就业支出</t>
  </si>
  <si>
    <t>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</si>
  <si>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</si>
  <si>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</si>
  <si>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</si>
  <si>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</si>
  <si>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</si>
  <si>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其他人力资源和社会保障管理事务支出</t>
  </si>
  <si>
    <t>民政管理事务</t>
  </si>
  <si>
    <t>其他民政管理事务支出</t>
  </si>
  <si>
    <t>行政事业单位养老支出</t>
  </si>
  <si>
    <t>行政单位离退休</t>
  </si>
  <si>
    <t>事业单位离退休</t>
  </si>
  <si>
    <t>机关事业单位基本养老保险缴费支出</t>
  </si>
  <si>
    <t>机关事业单位职业年金缴费支出</t>
  </si>
  <si>
    <t>其他行政事业单位养老支出</t>
  </si>
  <si>
    <t>企业改革补助</t>
  </si>
  <si>
    <t>其他企业改革发展补助</t>
  </si>
  <si>
    <t>就业补助</t>
  </si>
  <si>
    <t>就业创业服务补贴</t>
  </si>
  <si>
    <t>就业见习补贴</t>
  </si>
  <si>
    <t>其他就业补助支出</t>
  </si>
  <si>
    <t>抚恤</t>
  </si>
  <si>
    <t>死亡抚恤</t>
  </si>
  <si>
    <t>义务兵优待</t>
  </si>
  <si>
    <t>其他优抚支出</t>
  </si>
  <si>
    <t>退役安置</t>
  </si>
  <si>
    <t>退役士兵安置</t>
  </si>
  <si>
    <t>军队移交政府的离退休人员安置</t>
  </si>
  <si>
    <t>退役士兵管理教育</t>
  </si>
  <si>
    <t>其他退役安置支出</t>
  </si>
  <si>
    <t>社会福利</t>
  </si>
  <si>
    <t>儿童福利</t>
  </si>
  <si>
    <t>老年福利</t>
  </si>
  <si>
    <t>殡葬</t>
  </si>
  <si>
    <t>社会福利事业单位</t>
  </si>
  <si>
    <t>养老服务</t>
  </si>
  <si>
    <t>残疾人事业</t>
  </si>
  <si>
    <t>残疾人康复</t>
  </si>
  <si>
    <t>残疾人就业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</si>
  <si>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</si>
  <si>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</si>
  <si>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</si>
  <si>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</si>
  <si>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</si>
  <si>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</si>
  <si>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</si>
  <si>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</si>
  <si>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</si>
  <si>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</si>
  <si>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</si>
  <si>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</si>
  <si>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</si>
  <si>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其他生活救助</t>
  </si>
  <si>
    <t>其他城市生活救助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</si>
  <si>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</si>
  <si>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</si>
  <si>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</si>
  <si>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</si>
  <si>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退役军人管理事务</t>
  </si>
  <si>
    <t>拥军优属</t>
  </si>
  <si>
    <t>其他退役军人事务管理支出</t>
  </si>
  <si>
    <t>其他社会保障和就业支出</t>
  </si>
  <si>
    <t>八、卫生健康支出</t>
  </si>
  <si>
    <t>卫生健康管理事务</t>
  </si>
  <si>
    <t>其他卫生健康管理事务支出</t>
  </si>
  <si>
    <t>公立医院</t>
  </si>
  <si>
    <t>综合医院</t>
  </si>
  <si>
    <t>其他公立医院支出</t>
  </si>
  <si>
    <t>基层医疗卫生机构</t>
  </si>
  <si>
    <t>城市社区卫生机构</t>
  </si>
  <si>
    <t>乡镇卫生院</t>
  </si>
  <si>
    <t>其他基层医疗卫生机构支出</t>
  </si>
  <si>
    <t>公共卫生</t>
  </si>
  <si>
    <t>疾病预防控制机构</t>
  </si>
  <si>
    <t>妇幼保健机构</t>
  </si>
  <si>
    <t>基本公共卫生服务</t>
  </si>
  <si>
    <t>重大公共卫生服务</t>
  </si>
  <si>
    <t>突发公共卫生事件应急处理</t>
  </si>
  <si>
    <t>其他公共卫生支出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</si>
  <si>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</si>
  <si>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</si>
  <si>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</si>
  <si>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</si>
  <si>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</si>
  <si>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</si>
  <si>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</si>
  <si>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其他行政事业单位医疗支出</t>
  </si>
  <si>
    <t>财政对基本医疗保险基金的补助</t>
  </si>
  <si>
    <t>财政对城乡居民基本医疗保险基金的补助</t>
  </si>
  <si>
    <t>财政对其他基本医疗保险基金的补助</t>
  </si>
  <si>
    <t>医疗救助</t>
  </si>
  <si>
    <t>城乡医疗救助</t>
  </si>
  <si>
    <t>其他医疗救助支出</t>
  </si>
  <si>
    <t>优抚对象医疗</t>
  </si>
  <si>
    <t>优抚对象医疗补助</t>
  </si>
  <si>
    <t>医疗保障管理事务</t>
  </si>
  <si>
    <t>医疗保障经办事务</t>
  </si>
  <si>
    <t>其他医疗保障管理事务支出</t>
  </si>
  <si>
    <t>老龄卫生健康事务</t>
  </si>
  <si>
    <t>中医药事务</t>
  </si>
  <si>
    <t>中医（民族医）药专项</t>
  </si>
  <si>
    <t>其他卫生健康支出</t>
  </si>
  <si>
    <t>九、节能环保支出</t>
  </si>
  <si>
    <t>污染防治</t>
  </si>
  <si>
    <t>水体</t>
  </si>
  <si>
    <t>固体废弃物与化学品</t>
  </si>
  <si>
    <t>自然生态保护</t>
  </si>
  <si>
    <t>农村环境保护</t>
  </si>
  <si>
    <t>能源节约利用</t>
  </si>
  <si>
    <t>其他节能环保支出</t>
  </si>
  <si>
    <t>十、城乡社区支出</t>
  </si>
  <si>
    <t>城乡社区管理事务</t>
  </si>
  <si>
    <t>城管执法</t>
  </si>
  <si>
    <t>其他城乡社区管理事务支出</t>
  </si>
  <si>
    <t>城乡社区公共设施</t>
  </si>
  <si>
    <t>其他城乡社区公共设施支出</t>
  </si>
  <si>
    <t>城乡社区环境卫生</t>
  </si>
  <si>
    <t>其他城乡社区支出</t>
  </si>
  <si>
    <t>十一、农林水支出</t>
  </si>
  <si>
    <t>农业农村</t>
  </si>
  <si>
    <t>病虫害控制</t>
  </si>
  <si>
    <t>农产品质量安全</t>
  </si>
  <si>
    <t>执法监管</t>
  </si>
  <si>
    <t>行业业务管理</t>
  </si>
  <si>
    <t>防灾救灾</t>
  </si>
  <si>
    <t>农业生产发展</t>
  </si>
  <si>
    <t>稳定农民收入补贴</t>
  </si>
  <si>
    <t>农村合作经济</t>
  </si>
  <si>
    <t>农业生态资源保护</t>
  </si>
  <si>
    <t>乡村道路建设</t>
  </si>
  <si>
    <t>渔业发展</t>
  </si>
  <si>
    <t>耕地建设与利用</t>
  </si>
  <si>
    <t>其他农业农村支出</t>
  </si>
  <si>
    <t>林业和草原</t>
  </si>
  <si>
    <t>事业机构</t>
  </si>
  <si>
    <t>森林资源培育</t>
  </si>
  <si>
    <t>森林资源管理</t>
  </si>
  <si>
    <t>森林生态效益补偿</t>
  </si>
  <si>
    <t>湿地保护</t>
  </si>
  <si>
    <t>林业草原防灾减灾</t>
  </si>
  <si>
    <t>其他林业和草原支出</t>
  </si>
  <si>
    <t>水利</t>
  </si>
  <si>
    <t>水利行业业务管理</t>
  </si>
  <si>
    <t>水利工程建设</t>
  </si>
  <si>
    <t>水利工程运行与维护</t>
  </si>
  <si>
    <t>水土保持</t>
  </si>
  <si>
    <t>水资源节约管理与保护</t>
  </si>
  <si>
    <t>其他水利支出</t>
  </si>
  <si>
    <t>巩固脱贫攻坚成果衔接乡村振兴</t>
  </si>
  <si>
    <t>农村基础设施建设</t>
  </si>
  <si>
    <t>其他巩固脱贫攻坚成果衔接乡村振兴支出</t>
  </si>
  <si>
    <t>农村综合改革</t>
  </si>
  <si>
    <t>对村级公益事业建设的补助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</si>
  <si>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</si>
  <si>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</si>
  <si>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</si>
  <si>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</si>
  <si>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普惠金融发展支出</t>
  </si>
  <si>
    <t>农业保险保费补贴</t>
  </si>
  <si>
    <t>创业担保贷款贴息及奖补</t>
  </si>
  <si>
    <t>其他普惠金融发展支出</t>
  </si>
  <si>
    <t>其他农林水支出</t>
  </si>
  <si>
    <t>十二、交通运输支出</t>
  </si>
  <si>
    <t>公路水路运输</t>
  </si>
  <si>
    <t>公路建设</t>
  </si>
  <si>
    <t>十三、资源勘探工业信息等支出</t>
  </si>
  <si>
    <t>建筑业</t>
  </si>
  <si>
    <t>其他建筑业支出</t>
  </si>
  <si>
    <t>支持中小企业发展和管理支出</t>
  </si>
  <si>
    <t>中小企业发展专项</t>
  </si>
  <si>
    <t>其他支持中小企业发展和管理支出</t>
  </si>
  <si>
    <t>十三、商业服务业等支出</t>
  </si>
  <si>
    <t>涉外发展服务支出</t>
  </si>
  <si>
    <t>其他涉外发展服务支出</t>
  </si>
  <si>
    <t>其他商业服务业等支出</t>
  </si>
  <si>
    <t>十四、金融支出</t>
  </si>
  <si>
    <t>其他金融支出</t>
  </si>
  <si>
    <t>十五、自然资源海洋气象等支出</t>
  </si>
  <si>
    <t>自然资源事务</t>
  </si>
  <si>
    <t>自然资源利用与保护</t>
  </si>
  <si>
    <t>自然资源调查与确权登记</t>
  </si>
  <si>
    <t>其他自然资源事务支出</t>
  </si>
  <si>
    <t>十六、住房保障支出</t>
  </si>
  <si>
    <t>保障性安居工程支出</t>
  </si>
  <si>
    <t>农村危房改造</t>
  </si>
  <si>
    <t>保障性住房租金补贴</t>
  </si>
  <si>
    <t>老旧小区改造</t>
  </si>
  <si>
    <t>其他保障性安居工程支出</t>
  </si>
  <si>
    <t>住房改革补贴</t>
  </si>
  <si>
    <t>住房公积金</t>
  </si>
  <si>
    <t>城乡社区住宅</t>
  </si>
  <si>
    <t>其他城乡社区住宅支出</t>
  </si>
  <si>
    <t>十七、粮油物资储备支出</t>
  </si>
  <si>
    <t>粮油物资事务</t>
  </si>
  <si>
    <t>其他粮油物资事务支出</t>
  </si>
  <si>
    <t>十八、灾害防治及应急管理支出</t>
  </si>
  <si>
    <t>应急管理事务</t>
  </si>
  <si>
    <t>安全监管</t>
  </si>
  <si>
    <t>应急救援</t>
  </si>
  <si>
    <t>应急管理</t>
  </si>
  <si>
    <t>其他应急管理支出</t>
  </si>
  <si>
    <t>消防救援事务</t>
  </si>
  <si>
    <t>消防应急救援</t>
  </si>
  <si>
    <t>其他消防救援事务支出</t>
  </si>
  <si>
    <t>自然灾害救灾及恢复重建支出</t>
  </si>
  <si>
    <t>其他自然灾害救灾及恢复重建支出</t>
  </si>
  <si>
    <t>其他灾害防治及应急管理支出</t>
  </si>
  <si>
    <t>十九、预备费</t>
  </si>
  <si>
    <t>二十、其他支出</t>
  </si>
  <si>
    <t>其他支出</t>
  </si>
  <si>
    <t>二十一、债务付息支出</t>
  </si>
  <si>
    <t>地方政府一般债务付息支出</t>
  </si>
  <si>
    <t>地方政府一般债券付息支出</t>
  </si>
  <si>
    <t>二十二、债务发行费用支出</t>
  </si>
  <si>
    <t>地方政府一般债务发行费用支出</t>
  </si>
  <si>
    <t>备注：本表为本级一般公共预算支出，各科目数不包含对下级的转移支付金额；如有两次或以上调整预算的，按最后一次调整金额填列；国防支出、公共安全支出按国家、省有关规定，属保密事项，国防支出编列至类级，公共安全支出非涉密科目编列至款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</si>
</sst>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%"/>
    <numFmt numFmtId="178" formatCode="#,##0_);[Red]\(#,##0\)"/>
  </numFmts>
  <fonts count="41"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新宋体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黑体"/>
      <charset val="134"/>
    </font>
    <font>
      <sz val="26"/>
      <name val="方正小标宋_GBK"/>
      <charset val="134"/>
    </font>
    <font>
      <sz val="16"/>
      <name val="黑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2" fillId="0" borderId="0"/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12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176" fontId="1" fillId="0" borderId="0" xfId="0" applyNumberFormat="1" applyFont="1" applyFill="1"/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vertical="center"/>
    </xf>
    <xf numFmtId="176" fontId="4" fillId="0" borderId="0" xfId="51" applyNumberFormat="1" applyFont="1" applyFill="1" applyAlignment="1">
      <alignment vertical="center"/>
    </xf>
    <xf numFmtId="0" fontId="5" fillId="0" borderId="0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horizontal="center" vertical="center" wrapText="1"/>
    </xf>
    <xf numFmtId="176" fontId="5" fillId="0" borderId="0" xfId="51" applyNumberFormat="1" applyFont="1" applyFill="1" applyBorder="1" applyAlignment="1">
      <alignment horizontal="center" vertical="center" wrapText="1"/>
    </xf>
    <xf numFmtId="0" fontId="3" fillId="0" borderId="0" xfId="51" applyFont="1" applyFill="1" applyAlignment="1">
      <alignment vertical="center" wrapText="1"/>
    </xf>
    <xf numFmtId="0" fontId="3" fillId="0" borderId="0" xfId="51" applyFont="1" applyFill="1" applyAlignment="1">
      <alignment vertical="center"/>
    </xf>
    <xf numFmtId="176" fontId="7" fillId="0" borderId="0" xfId="51" applyNumberFormat="1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176" fontId="2" fillId="0" borderId="2" xfId="5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right" vertical="center"/>
    </xf>
    <xf numFmtId="176" fontId="10" fillId="0" borderId="4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 indent="2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 wrapText="1" indent="4"/>
    </xf>
    <xf numFmtId="0" fontId="3" fillId="0" borderId="3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vertical="center"/>
    </xf>
    <xf numFmtId="0" fontId="7" fillId="0" borderId="5" xfId="0" applyNumberFormat="1" applyFont="1" applyFill="1" applyBorder="1" applyAlignment="1">
      <alignment horizontal="left" vertical="center" wrapText="1" indent="4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right" vertical="center"/>
    </xf>
    <xf numFmtId="0" fontId="2" fillId="0" borderId="0" xfId="52" applyFont="1" applyFill="1" applyBorder="1" applyAlignment="1"/>
    <xf numFmtId="0" fontId="1" fillId="2" borderId="0" xfId="52" applyFont="1" applyFill="1" applyBorder="1" applyAlignment="1"/>
    <xf numFmtId="0" fontId="1" fillId="0" borderId="0" xfId="52" applyFont="1" applyFill="1" applyBorder="1" applyAlignment="1"/>
    <xf numFmtId="177" fontId="4" fillId="0" borderId="0" xfId="51" applyNumberFormat="1" applyFont="1" applyFill="1" applyAlignment="1">
      <alignment vertical="center"/>
    </xf>
    <xf numFmtId="0" fontId="5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horizontal="center" vertical="center"/>
    </xf>
    <xf numFmtId="177" fontId="3" fillId="0" borderId="0" xfId="51" applyNumberFormat="1" applyFont="1" applyFill="1" applyAlignment="1">
      <alignment horizontal="right" vertical="center"/>
    </xf>
    <xf numFmtId="177" fontId="7" fillId="0" borderId="0" xfId="51" applyNumberFormat="1" applyFont="1" applyFill="1" applyAlignment="1">
      <alignment horizontal="right"/>
    </xf>
    <xf numFmtId="0" fontId="2" fillId="0" borderId="1" xfId="51" applyFont="1" applyFill="1" applyBorder="1" applyAlignment="1">
      <alignment horizontal="center" vertical="center" wrapText="1"/>
    </xf>
    <xf numFmtId="0" fontId="2" fillId="0" borderId="8" xfId="51" applyFont="1" applyFill="1" applyBorder="1" applyAlignment="1">
      <alignment horizontal="center" vertical="center" wrapText="1"/>
    </xf>
    <xf numFmtId="0" fontId="2" fillId="0" borderId="9" xfId="51" applyFont="1" applyFill="1" applyBorder="1" applyAlignment="1">
      <alignment horizontal="center" vertical="center" wrapText="1"/>
    </xf>
    <xf numFmtId="177" fontId="2" fillId="0" borderId="1" xfId="51" applyNumberFormat="1" applyFont="1" applyFill="1" applyBorder="1" applyAlignment="1">
      <alignment horizontal="center" vertical="center" wrapText="1"/>
    </xf>
    <xf numFmtId="0" fontId="10" fillId="0" borderId="0" xfId="51" applyFont="1" applyFill="1" applyBorder="1" applyAlignment="1">
      <alignment horizontal="left" vertical="center" wrapText="1"/>
    </xf>
    <xf numFmtId="176" fontId="10" fillId="0" borderId="10" xfId="50" applyNumberFormat="1" applyFont="1" applyFill="1" applyBorder="1" applyAlignment="1">
      <alignment horizontal="right" vertical="center"/>
    </xf>
    <xf numFmtId="176" fontId="10" fillId="0" borderId="11" xfId="50" applyNumberFormat="1" applyFont="1" applyFill="1" applyBorder="1" applyAlignment="1">
      <alignment horizontal="right" vertical="center"/>
    </xf>
    <xf numFmtId="176" fontId="10" fillId="0" borderId="0" xfId="50" applyNumberFormat="1" applyFont="1" applyFill="1" applyBorder="1" applyAlignment="1">
      <alignment horizontal="right" vertical="center"/>
    </xf>
    <xf numFmtId="10" fontId="10" fillId="0" borderId="0" xfId="50" applyNumberFormat="1" applyFont="1" applyFill="1" applyBorder="1" applyAlignment="1">
      <alignment horizontal="right" vertical="center"/>
    </xf>
    <xf numFmtId="1" fontId="10" fillId="0" borderId="0" xfId="51" applyNumberFormat="1" applyFont="1" applyFill="1" applyBorder="1" applyAlignment="1">
      <alignment horizontal="left" vertical="center" wrapText="1"/>
    </xf>
    <xf numFmtId="176" fontId="10" fillId="0" borderId="3" xfId="50" applyNumberFormat="1" applyFont="1" applyFill="1" applyBorder="1" applyAlignment="1">
      <alignment horizontal="right" vertical="center"/>
    </xf>
    <xf numFmtId="0" fontId="3" fillId="0" borderId="0" xfId="51" applyFont="1" applyFill="1" applyBorder="1" applyAlignment="1">
      <alignment vertical="center" wrapText="1"/>
    </xf>
    <xf numFmtId="176" fontId="3" fillId="0" borderId="3" xfId="50" applyNumberFormat="1" applyFont="1" applyFill="1" applyBorder="1" applyAlignment="1">
      <alignment horizontal="right" vertical="center"/>
    </xf>
    <xf numFmtId="176" fontId="3" fillId="0" borderId="11" xfId="50" applyNumberFormat="1" applyFont="1" applyFill="1" applyBorder="1" applyAlignment="1">
      <alignment horizontal="right" vertical="center"/>
    </xf>
    <xf numFmtId="176" fontId="3" fillId="0" borderId="0" xfId="50" applyNumberFormat="1" applyFont="1" applyFill="1" applyBorder="1" applyAlignment="1">
      <alignment horizontal="right" vertical="center"/>
    </xf>
    <xf numFmtId="10" fontId="3" fillId="0" borderId="0" xfId="50" applyNumberFormat="1" applyFont="1" applyFill="1" applyBorder="1" applyAlignment="1">
      <alignment horizontal="right" vertical="center"/>
    </xf>
    <xf numFmtId="0" fontId="10" fillId="0" borderId="0" xfId="51" applyFont="1" applyFill="1" applyBorder="1" applyAlignment="1">
      <alignment vertical="center" wrapText="1"/>
    </xf>
    <xf numFmtId="1" fontId="3" fillId="0" borderId="0" xfId="51" applyNumberFormat="1" applyFont="1" applyFill="1" applyBorder="1" applyAlignment="1">
      <alignment vertical="center" wrapText="1"/>
    </xf>
    <xf numFmtId="176" fontId="10" fillId="0" borderId="3" xfId="51" applyNumberFormat="1" applyFont="1" applyFill="1" applyBorder="1" applyAlignment="1">
      <alignment horizontal="right" vertical="center"/>
    </xf>
    <xf numFmtId="176" fontId="10" fillId="0" borderId="11" xfId="51" applyNumberFormat="1" applyFont="1" applyFill="1" applyBorder="1" applyAlignment="1">
      <alignment horizontal="right" vertical="center"/>
    </xf>
    <xf numFmtId="0" fontId="3" fillId="0" borderId="0" xfId="51" applyFont="1" applyFill="1" applyBorder="1" applyAlignment="1">
      <alignment horizontal="left" vertical="center" wrapText="1" indent="2"/>
    </xf>
    <xf numFmtId="176" fontId="3" fillId="0" borderId="3" xfId="51" applyNumberFormat="1" applyFont="1" applyFill="1" applyBorder="1" applyAlignment="1">
      <alignment horizontal="right" vertical="center"/>
    </xf>
    <xf numFmtId="176" fontId="3" fillId="0" borderId="11" xfId="51" applyNumberFormat="1" applyFont="1" applyFill="1" applyBorder="1" applyAlignment="1">
      <alignment horizontal="right" vertical="center"/>
    </xf>
    <xf numFmtId="0" fontId="10" fillId="0" borderId="0" xfId="53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left" vertical="center" wrapText="1" indent="2"/>
    </xf>
    <xf numFmtId="176" fontId="3" fillId="0" borderId="3" xfId="51" applyNumberFormat="1" applyFont="1" applyFill="1" applyBorder="1" applyAlignment="1">
      <alignment vertical="center"/>
    </xf>
    <xf numFmtId="176" fontId="3" fillId="0" borderId="11" xfId="51" applyNumberFormat="1" applyFont="1" applyFill="1" applyBorder="1" applyAlignment="1">
      <alignment vertical="center"/>
    </xf>
    <xf numFmtId="176" fontId="10" fillId="0" borderId="3" xfId="51" applyNumberFormat="1" applyFont="1" applyFill="1" applyBorder="1" applyAlignment="1">
      <alignment vertical="center"/>
    </xf>
    <xf numFmtId="176" fontId="10" fillId="0" borderId="11" xfId="51" applyNumberFormat="1" applyFont="1" applyFill="1" applyBorder="1" applyAlignment="1">
      <alignment vertical="center"/>
    </xf>
    <xf numFmtId="0" fontId="3" fillId="0" borderId="0" xfId="52" applyFont="1" applyFill="1" applyBorder="1" applyAlignment="1"/>
    <xf numFmtId="0" fontId="10" fillId="0" borderId="5" xfId="54" applyFont="1" applyFill="1" applyBorder="1" applyAlignment="1">
      <alignment horizontal="center" vertical="center" wrapText="1"/>
    </xf>
    <xf numFmtId="176" fontId="11" fillId="0" borderId="6" xfId="51" applyNumberFormat="1" applyFont="1" applyFill="1" applyBorder="1" applyAlignment="1">
      <alignment horizontal="right" vertical="center" wrapText="1"/>
    </xf>
    <xf numFmtId="176" fontId="11" fillId="0" borderId="7" xfId="51" applyNumberFormat="1" applyFont="1" applyFill="1" applyBorder="1" applyAlignment="1">
      <alignment horizontal="right" vertical="center" wrapText="1"/>
    </xf>
    <xf numFmtId="10" fontId="11" fillId="0" borderId="12" xfId="51" applyNumberFormat="1" applyFont="1" applyFill="1" applyBorder="1" applyAlignment="1">
      <alignment horizontal="right" vertical="center" wrapText="1"/>
    </xf>
    <xf numFmtId="0" fontId="3" fillId="0" borderId="0" xfId="53" applyFont="1" applyFill="1" applyBorder="1" applyAlignment="1">
      <alignment horizontal="left" vertical="center" wrapText="1"/>
    </xf>
    <xf numFmtId="0" fontId="4" fillId="0" borderId="0" xfId="52" applyFont="1" applyFill="1" applyBorder="1" applyAlignment="1"/>
    <xf numFmtId="0" fontId="5" fillId="0" borderId="0" xfId="49" applyFont="1" applyFill="1" applyAlignment="1">
      <alignment horizontal="center" vertical="center" wrapText="1"/>
    </xf>
    <xf numFmtId="0" fontId="3" fillId="0" borderId="0" xfId="53" applyFont="1" applyFill="1" applyBorder="1" applyAlignment="1">
      <alignment horizontal="left" vertical="center"/>
    </xf>
    <xf numFmtId="0" fontId="2" fillId="0" borderId="9" xfId="53" applyFont="1" applyFill="1" applyBorder="1" applyAlignment="1">
      <alignment horizontal="center" vertical="center"/>
    </xf>
    <xf numFmtId="0" fontId="2" fillId="0" borderId="8" xfId="53" applyFont="1" applyFill="1" applyBorder="1" applyAlignment="1">
      <alignment horizontal="center" vertical="center" wrapText="1"/>
    </xf>
    <xf numFmtId="0" fontId="2" fillId="0" borderId="9" xfId="53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10" fillId="0" borderId="11" xfId="53" applyFont="1" applyFill="1" applyBorder="1" applyAlignment="1">
      <alignment horizontal="left" vertical="center"/>
    </xf>
    <xf numFmtId="178" fontId="3" fillId="0" borderId="11" xfId="53" applyNumberFormat="1" applyFont="1" applyFill="1" applyBorder="1" applyAlignment="1">
      <alignment horizontal="right" vertical="center"/>
    </xf>
    <xf numFmtId="176" fontId="3" fillId="0" borderId="11" xfId="53" applyNumberFormat="1" applyFont="1" applyFill="1" applyBorder="1" applyAlignment="1">
      <alignment horizontal="right" vertical="center"/>
    </xf>
    <xf numFmtId="176" fontId="3" fillId="0" borderId="4" xfId="53" applyNumberFormat="1" applyFont="1" applyFill="1" applyBorder="1" applyAlignment="1">
      <alignment horizontal="right" vertical="center"/>
    </xf>
    <xf numFmtId="0" fontId="3" fillId="0" borderId="11" xfId="53" applyFont="1" applyFill="1" applyBorder="1" applyAlignment="1">
      <alignment horizontal="left" vertical="center" indent="2"/>
    </xf>
    <xf numFmtId="176" fontId="3" fillId="0" borderId="0" xfId="53" applyNumberFormat="1" applyFont="1" applyFill="1" applyBorder="1" applyAlignment="1">
      <alignment horizontal="right" vertical="center"/>
    </xf>
    <xf numFmtId="178" fontId="10" fillId="0" borderId="11" xfId="53" applyNumberFormat="1" applyFont="1" applyFill="1" applyBorder="1" applyAlignment="1">
      <alignment vertical="center"/>
    </xf>
    <xf numFmtId="0" fontId="3" fillId="0" borderId="11" xfId="53" applyFont="1" applyFill="1" applyBorder="1" applyAlignment="1">
      <alignment horizontal="left" vertical="center" indent="4"/>
    </xf>
    <xf numFmtId="0" fontId="3" fillId="0" borderId="11" xfId="53" applyFont="1" applyFill="1" applyBorder="1" applyAlignment="1">
      <alignment horizontal="left" vertical="center" wrapText="1" indent="2"/>
    </xf>
    <xf numFmtId="178" fontId="3" fillId="0" borderId="11" xfId="53" applyNumberFormat="1" applyFont="1" applyFill="1" applyBorder="1" applyAlignment="1">
      <alignment vertical="center"/>
    </xf>
    <xf numFmtId="0" fontId="4" fillId="0" borderId="11" xfId="52" applyFont="1" applyFill="1" applyBorder="1" applyAlignment="1"/>
    <xf numFmtId="0" fontId="10" fillId="0" borderId="12" xfId="53" applyFont="1" applyFill="1" applyBorder="1" applyAlignment="1">
      <alignment horizontal="center" vertical="center"/>
    </xf>
    <xf numFmtId="176" fontId="10" fillId="0" borderId="12" xfId="53" applyNumberFormat="1" applyFont="1" applyFill="1" applyBorder="1" applyAlignment="1">
      <alignment horizontal="right" vertical="center"/>
    </xf>
    <xf numFmtId="176" fontId="10" fillId="0" borderId="5" xfId="53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distributed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预算报人大表格（八张快报数） 2 2" xfId="49"/>
    <cellStyle name="差_县市旗测算20080508_财力性转移支付2010年预算参考数 3 2" xfId="50"/>
    <cellStyle name="40% - Accent5 4 2" xfId="51"/>
    <cellStyle name="常规 3" xfId="52"/>
    <cellStyle name="常规 10 2 2 2 2 2" xfId="53"/>
    <cellStyle name="好_县市旗测算-新科目（20080626）_民生政策最低支出需求 3 3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9"/>
  <sheetViews>
    <sheetView workbookViewId="0">
      <selection activeCell="M4" sqref="M4"/>
    </sheetView>
  </sheetViews>
  <sheetFormatPr defaultColWidth="10.2857142857143" defaultRowHeight="14.25" outlineLevelCol="1"/>
  <cols>
    <col min="1" max="1" width="20.1428571428571" style="99" customWidth="1"/>
    <col min="2" max="2" width="76.8571428571429" style="99" customWidth="1"/>
    <col min="3" max="16384" width="10.2857142857143" style="99"/>
  </cols>
  <sheetData>
    <row r="1" s="99" customFormat="1" ht="18.75" spans="1:2">
      <c r="A1" s="100"/>
      <c r="B1" s="101"/>
    </row>
    <row r="2" s="99" customFormat="1" ht="22.5" spans="1:2">
      <c r="A2" s="102" t="s">
        <v>0</v>
      </c>
      <c r="B2" s="101"/>
    </row>
    <row r="3" s="99" customFormat="1" ht="18.75" spans="1:2">
      <c r="A3" s="103" t="s">
        <v>1</v>
      </c>
      <c r="B3" s="101"/>
    </row>
    <row r="4" s="99" customFormat="1" spans="1:2">
      <c r="A4" s="101"/>
      <c r="B4" s="101"/>
    </row>
    <row r="5" s="99" customFormat="1" spans="1:2">
      <c r="A5" s="101"/>
      <c r="B5" s="101"/>
    </row>
    <row r="6" s="99" customFormat="1" spans="1:2">
      <c r="A6" s="101"/>
      <c r="B6" s="101"/>
    </row>
    <row r="7" s="99" customFormat="1" ht="27" customHeight="1" spans="1:2">
      <c r="A7" s="101"/>
      <c r="B7" s="101"/>
    </row>
    <row r="8" s="99" customFormat="1" spans="1:2">
      <c r="A8" s="101"/>
      <c r="B8" s="101"/>
    </row>
    <row r="9" s="99" customFormat="1" spans="1:2">
      <c r="A9" s="101"/>
      <c r="B9" s="101"/>
    </row>
    <row r="10" s="99" customFormat="1" spans="1:2">
      <c r="A10" s="104" t="s">
        <v>2</v>
      </c>
      <c r="B10" s="104"/>
    </row>
    <row r="11" s="99" customFormat="1" ht="87" customHeight="1" spans="1:2">
      <c r="A11" s="104"/>
      <c r="B11" s="104"/>
    </row>
    <row r="12" s="99" customFormat="1" ht="185" customHeight="1"/>
    <row r="18" s="99" customFormat="1" ht="20.25" spans="1:2">
      <c r="A18" s="105" t="s">
        <v>3</v>
      </c>
      <c r="B18" s="105"/>
    </row>
    <row r="19" s="99" customFormat="1" ht="20.25" spans="1:2">
      <c r="A19" s="106"/>
      <c r="B19" s="106"/>
    </row>
  </sheetData>
  <mergeCells count="3">
    <mergeCell ref="A18:B18"/>
    <mergeCell ref="A19:B19"/>
    <mergeCell ref="A10:B11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Zeros="0" view="pageBreakPreview" zoomScaleNormal="100" topLeftCell="A20" workbookViewId="0">
      <selection activeCell="H5" sqref="H11 H5"/>
    </sheetView>
  </sheetViews>
  <sheetFormatPr defaultColWidth="9.14285714285714" defaultRowHeight="14.25" outlineLevelCol="7"/>
  <cols>
    <col min="1" max="1" width="36.8571428571429" style="78" customWidth="1"/>
    <col min="2" max="2" width="12.4285714285714" style="78" customWidth="1"/>
    <col min="3" max="3" width="11.1428571428571" style="78" customWidth="1"/>
    <col min="4" max="4" width="14.7142857142857" style="78" customWidth="1"/>
    <col min="5" max="5" width="33.7142857142857" style="78" customWidth="1"/>
    <col min="6" max="6" width="13" style="78" customWidth="1"/>
    <col min="7" max="7" width="14.8571428571429" style="78" customWidth="1"/>
    <col min="8" max="8" width="14.4285714285714" style="78" customWidth="1"/>
    <col min="9" max="16384" width="9.14285714285714" style="37"/>
  </cols>
  <sheetData>
    <row r="1" spans="1:8">
      <c r="A1" s="6" t="s">
        <v>4</v>
      </c>
      <c r="B1" s="6"/>
      <c r="C1" s="6"/>
      <c r="D1" s="6"/>
      <c r="E1" s="7"/>
      <c r="F1" s="7"/>
      <c r="G1" s="7"/>
      <c r="H1" s="7"/>
    </row>
    <row r="2" ht="21" spans="1:8">
      <c r="A2" s="79" t="s">
        <v>5</v>
      </c>
      <c r="B2" s="79"/>
      <c r="C2" s="79"/>
      <c r="D2" s="79"/>
      <c r="E2" s="79"/>
      <c r="F2" s="79"/>
      <c r="G2" s="79"/>
      <c r="H2" s="79"/>
    </row>
    <row r="3" ht="18" customHeight="1" spans="1:8">
      <c r="A3" s="80"/>
      <c r="B3" s="80"/>
      <c r="C3" s="80"/>
      <c r="D3" s="80"/>
      <c r="E3" s="80"/>
      <c r="F3" s="42"/>
      <c r="G3" s="42"/>
      <c r="H3" s="42" t="s">
        <v>6</v>
      </c>
    </row>
    <row r="4" ht="24" customHeight="1" spans="1:8">
      <c r="A4" s="81" t="s">
        <v>7</v>
      </c>
      <c r="B4" s="82" t="s">
        <v>8</v>
      </c>
      <c r="C4" s="82" t="s">
        <v>9</v>
      </c>
      <c r="D4" s="83" t="s">
        <v>10</v>
      </c>
      <c r="E4" s="82" t="s">
        <v>7</v>
      </c>
      <c r="F4" s="82" t="s">
        <v>8</v>
      </c>
      <c r="G4" s="83" t="s">
        <v>9</v>
      </c>
      <c r="H4" s="84" t="s">
        <v>10</v>
      </c>
    </row>
    <row r="5" ht="24" customHeight="1" spans="1:8">
      <c r="A5" s="85" t="s">
        <v>11</v>
      </c>
      <c r="B5" s="86">
        <v>100765</v>
      </c>
      <c r="C5" s="86">
        <v>21410</v>
      </c>
      <c r="D5" s="86">
        <f>C5+B5</f>
        <v>122175</v>
      </c>
      <c r="E5" s="85" t="s">
        <v>12</v>
      </c>
      <c r="F5" s="87">
        <v>350131</v>
      </c>
      <c r="G5" s="88">
        <v>14000</v>
      </c>
      <c r="H5" s="88">
        <f>F5+G5</f>
        <v>364131</v>
      </c>
    </row>
    <row r="6" ht="24" customHeight="1" spans="1:8">
      <c r="A6" s="89" t="s">
        <v>13</v>
      </c>
      <c r="B6" s="86">
        <v>47327</v>
      </c>
      <c r="C6" s="86">
        <v>21410</v>
      </c>
      <c r="D6" s="86">
        <f>B6+C6</f>
        <v>68737</v>
      </c>
      <c r="E6" s="89" t="s">
        <v>14</v>
      </c>
      <c r="F6" s="87">
        <v>40968</v>
      </c>
      <c r="G6" s="90">
        <v>14000</v>
      </c>
      <c r="H6" s="88">
        <v>54968</v>
      </c>
    </row>
    <row r="7" ht="24" customHeight="1" spans="1:8">
      <c r="A7" s="89" t="s">
        <v>15</v>
      </c>
      <c r="B7" s="86">
        <v>53438</v>
      </c>
      <c r="C7" s="86"/>
      <c r="D7" s="86">
        <v>53438</v>
      </c>
      <c r="E7" s="85" t="s">
        <v>16</v>
      </c>
      <c r="F7" s="87"/>
      <c r="G7" s="90"/>
      <c r="H7" s="88"/>
    </row>
    <row r="8" ht="24" customHeight="1" spans="1:8">
      <c r="A8" s="85" t="s">
        <v>17</v>
      </c>
      <c r="B8" s="86">
        <v>111850</v>
      </c>
      <c r="C8" s="86"/>
      <c r="D8" s="86">
        <v>111850</v>
      </c>
      <c r="E8" s="89" t="s">
        <v>18</v>
      </c>
      <c r="F8" s="87"/>
      <c r="G8" s="87"/>
      <c r="H8" s="88"/>
    </row>
    <row r="9" ht="24" customHeight="1" spans="1:8">
      <c r="A9" s="89" t="s">
        <v>19</v>
      </c>
      <c r="B9" s="86">
        <v>4516</v>
      </c>
      <c r="C9" s="86"/>
      <c r="D9" s="86">
        <v>4516</v>
      </c>
      <c r="E9" s="89" t="s">
        <v>20</v>
      </c>
      <c r="F9" s="87"/>
      <c r="G9" s="87"/>
      <c r="H9" s="88"/>
    </row>
    <row r="10" ht="24" customHeight="1" spans="1:8">
      <c r="A10" s="89" t="s">
        <v>21</v>
      </c>
      <c r="B10" s="86">
        <v>104268</v>
      </c>
      <c r="C10" s="86"/>
      <c r="D10" s="86">
        <v>104268</v>
      </c>
      <c r="E10" s="89" t="s">
        <v>22</v>
      </c>
      <c r="F10" s="87"/>
      <c r="G10" s="87"/>
      <c r="H10" s="88"/>
    </row>
    <row r="11" ht="24" customHeight="1" spans="1:8">
      <c r="A11" s="89" t="s">
        <v>23</v>
      </c>
      <c r="B11" s="86">
        <v>3066</v>
      </c>
      <c r="C11" s="86"/>
      <c r="D11" s="86">
        <v>3066</v>
      </c>
      <c r="E11" s="85" t="s">
        <v>24</v>
      </c>
      <c r="F11" s="87">
        <v>9907</v>
      </c>
      <c r="G11" s="87">
        <v>20104</v>
      </c>
      <c r="H11" s="88">
        <f>9907+20104</f>
        <v>30011</v>
      </c>
    </row>
    <row r="12" ht="24" customHeight="1" spans="1:8">
      <c r="A12" s="85" t="s">
        <v>25</v>
      </c>
      <c r="B12" s="86"/>
      <c r="C12" s="86"/>
      <c r="D12" s="86"/>
      <c r="E12" s="89" t="s">
        <v>26</v>
      </c>
      <c r="F12" s="87">
        <v>9907</v>
      </c>
      <c r="G12" s="87">
        <v>20104</v>
      </c>
      <c r="H12" s="88">
        <f>9907+20104</f>
        <v>30011</v>
      </c>
    </row>
    <row r="13" ht="24" customHeight="1" spans="1:8">
      <c r="A13" s="89" t="s">
        <v>27</v>
      </c>
      <c r="B13" s="86"/>
      <c r="C13" s="86"/>
      <c r="D13" s="86"/>
      <c r="E13" s="89" t="s">
        <v>28</v>
      </c>
      <c r="F13" s="87"/>
      <c r="G13" s="87"/>
      <c r="H13" s="88"/>
    </row>
    <row r="14" ht="24" customHeight="1" spans="1:8">
      <c r="A14" s="89" t="s">
        <v>29</v>
      </c>
      <c r="B14" s="86"/>
      <c r="C14" s="86"/>
      <c r="D14" s="86"/>
      <c r="E14" s="85" t="s">
        <v>30</v>
      </c>
      <c r="F14" s="87"/>
      <c r="G14" s="87"/>
      <c r="H14" s="88"/>
    </row>
    <row r="15" ht="24" customHeight="1" spans="1:8">
      <c r="A15" s="85" t="s">
        <v>31</v>
      </c>
      <c r="B15" s="86">
        <v>49828</v>
      </c>
      <c r="C15" s="87"/>
      <c r="D15" s="86">
        <v>49828</v>
      </c>
      <c r="E15" s="85" t="s">
        <v>32</v>
      </c>
      <c r="F15" s="87"/>
      <c r="G15" s="87"/>
      <c r="H15" s="88"/>
    </row>
    <row r="16" ht="24" customHeight="1" spans="1:8">
      <c r="A16" s="85" t="s">
        <v>33</v>
      </c>
      <c r="B16" s="86">
        <v>89700</v>
      </c>
      <c r="C16" s="87">
        <v>-1306</v>
      </c>
      <c r="D16" s="86">
        <f>B16+C16</f>
        <v>88394</v>
      </c>
      <c r="E16" s="85" t="s">
        <v>34</v>
      </c>
      <c r="F16" s="87"/>
      <c r="G16" s="87"/>
      <c r="H16" s="88"/>
    </row>
    <row r="17" ht="24" customHeight="1" spans="1:8">
      <c r="A17" s="89" t="s">
        <v>35</v>
      </c>
      <c r="B17" s="86">
        <v>30000</v>
      </c>
      <c r="C17" s="86"/>
      <c r="D17" s="86">
        <v>30000</v>
      </c>
      <c r="E17" s="91" t="s">
        <v>36</v>
      </c>
      <c r="F17" s="87"/>
      <c r="G17" s="87"/>
      <c r="H17" s="88"/>
    </row>
    <row r="18" ht="24" customHeight="1" spans="1:8">
      <c r="A18" s="89" t="s">
        <v>37</v>
      </c>
      <c r="B18" s="86">
        <v>11531</v>
      </c>
      <c r="C18" s="86"/>
      <c r="D18" s="86">
        <v>11531</v>
      </c>
      <c r="E18" s="92"/>
      <c r="F18" s="87"/>
      <c r="G18" s="90"/>
      <c r="H18" s="88"/>
    </row>
    <row r="19" ht="24" customHeight="1" spans="1:8">
      <c r="A19" s="89" t="s">
        <v>38</v>
      </c>
      <c r="B19" s="86">
        <v>48169</v>
      </c>
      <c r="C19" s="87">
        <v>-1306</v>
      </c>
      <c r="D19" s="86">
        <f>B19+C19</f>
        <v>46863</v>
      </c>
      <c r="E19" s="92"/>
      <c r="F19" s="87"/>
      <c r="G19" s="90"/>
      <c r="H19" s="88"/>
    </row>
    <row r="20" ht="24" customHeight="1" spans="1:8">
      <c r="A20" s="85" t="s">
        <v>39</v>
      </c>
      <c r="B20" s="86">
        <v>7000</v>
      </c>
      <c r="C20" s="86">
        <v>14000</v>
      </c>
      <c r="D20" s="86">
        <v>21000</v>
      </c>
      <c r="E20" s="92"/>
      <c r="F20" s="87"/>
      <c r="G20" s="90"/>
      <c r="H20" s="88"/>
    </row>
    <row r="21" ht="24" customHeight="1" spans="1:8">
      <c r="A21" s="89" t="s">
        <v>40</v>
      </c>
      <c r="B21" s="86">
        <v>7000</v>
      </c>
      <c r="C21" s="86">
        <v>14000</v>
      </c>
      <c r="D21" s="86">
        <v>21000</v>
      </c>
      <c r="E21" s="92"/>
      <c r="F21" s="87"/>
      <c r="G21" s="90"/>
      <c r="H21" s="88"/>
    </row>
    <row r="22" ht="36" customHeight="1" spans="1:8">
      <c r="A22" s="93" t="s">
        <v>41</v>
      </c>
      <c r="B22" s="86"/>
      <c r="C22" s="86"/>
      <c r="D22" s="86"/>
      <c r="E22" s="92"/>
      <c r="F22" s="87"/>
      <c r="G22" s="90"/>
      <c r="H22" s="88"/>
    </row>
    <row r="23" ht="24" customHeight="1" spans="1:8">
      <c r="A23" s="89" t="s">
        <v>42</v>
      </c>
      <c r="B23" s="86"/>
      <c r="C23" s="86"/>
      <c r="D23" s="86"/>
      <c r="E23" s="92"/>
      <c r="F23" s="87"/>
      <c r="G23" s="90"/>
      <c r="H23" s="88"/>
    </row>
    <row r="24" ht="24" customHeight="1" spans="1:8">
      <c r="A24" s="85" t="s">
        <v>43</v>
      </c>
      <c r="B24" s="86"/>
      <c r="C24" s="86"/>
      <c r="D24" s="86"/>
      <c r="E24" s="92"/>
      <c r="F24" s="87"/>
      <c r="G24" s="90"/>
      <c r="H24" s="88"/>
    </row>
    <row r="25" ht="24" customHeight="1" spans="1:8">
      <c r="A25" s="85" t="s">
        <v>44</v>
      </c>
      <c r="B25" s="86">
        <v>895</v>
      </c>
      <c r="C25" s="86"/>
      <c r="D25" s="86">
        <v>895</v>
      </c>
      <c r="E25" s="92"/>
      <c r="F25" s="87"/>
      <c r="G25" s="90"/>
      <c r="H25" s="88"/>
    </row>
    <row r="26" ht="24" customHeight="1" spans="1:8">
      <c r="A26" s="89"/>
      <c r="B26" s="86"/>
      <c r="C26" s="86"/>
      <c r="D26" s="86"/>
      <c r="E26" s="92"/>
      <c r="F26" s="87"/>
      <c r="G26" s="90"/>
      <c r="H26" s="88"/>
    </row>
    <row r="27" ht="24" customHeight="1" spans="1:8">
      <c r="A27" s="93"/>
      <c r="B27" s="86"/>
      <c r="C27" s="86"/>
      <c r="D27" s="86"/>
      <c r="E27" s="91"/>
      <c r="F27" s="87"/>
      <c r="G27" s="87"/>
      <c r="H27" s="88"/>
    </row>
    <row r="28" ht="24" customHeight="1" spans="1:8">
      <c r="A28" s="93"/>
      <c r="B28" s="86"/>
      <c r="C28" s="86"/>
      <c r="D28" s="86"/>
      <c r="E28" s="94"/>
      <c r="F28" s="87"/>
      <c r="G28" s="87"/>
      <c r="H28" s="88"/>
    </row>
    <row r="29" ht="24" customHeight="1" spans="1:8">
      <c r="A29" s="93"/>
      <c r="B29" s="86"/>
      <c r="C29" s="86"/>
      <c r="D29" s="86"/>
      <c r="E29" s="91"/>
      <c r="F29" s="87"/>
      <c r="G29" s="87"/>
      <c r="H29" s="88"/>
    </row>
    <row r="30" ht="24" customHeight="1" spans="1:8">
      <c r="A30" s="85"/>
      <c r="B30" s="86"/>
      <c r="C30" s="86"/>
      <c r="D30" s="86"/>
      <c r="E30" s="91"/>
      <c r="F30" s="95"/>
      <c r="G30" s="95"/>
      <c r="H30" s="88"/>
    </row>
    <row r="31" ht="24" customHeight="1" spans="1:8">
      <c r="A31" s="85"/>
      <c r="B31" s="86"/>
      <c r="C31" s="87"/>
      <c r="D31" s="86"/>
      <c r="E31" s="91"/>
      <c r="F31" s="95"/>
      <c r="G31" s="95"/>
      <c r="H31" s="88"/>
    </row>
    <row r="32" ht="24" customHeight="1" spans="1:8">
      <c r="A32" s="96" t="s">
        <v>45</v>
      </c>
      <c r="B32" s="97">
        <f t="shared" ref="B32:H32" si="0">B5+B8+B15+B20+B24+B25+B16+B12</f>
        <v>360038</v>
      </c>
      <c r="C32" s="97">
        <f t="shared" si="0"/>
        <v>34104</v>
      </c>
      <c r="D32" s="97">
        <f t="shared" si="0"/>
        <v>394142</v>
      </c>
      <c r="E32" s="96" t="s">
        <v>46</v>
      </c>
      <c r="F32" s="97">
        <f t="shared" si="0"/>
        <v>360038</v>
      </c>
      <c r="G32" s="97">
        <v>34104</v>
      </c>
      <c r="H32" s="98">
        <v>394142</v>
      </c>
    </row>
  </sheetData>
  <mergeCells count="1">
    <mergeCell ref="A2:H2"/>
  </mergeCells>
  <printOptions horizontalCentered="1"/>
  <pageMargins left="0.554861111111111" right="0.554861111111111" top="1" bottom="1" header="0.5" footer="0.5"/>
  <pageSetup paperSize="9" scale="61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abSelected="1" view="pageBreakPreview" zoomScaleNormal="100" topLeftCell="A22" workbookViewId="0">
      <selection activeCell="C43" sqref="C43:C44"/>
    </sheetView>
  </sheetViews>
  <sheetFormatPr defaultColWidth="9.14285714285714" defaultRowHeight="14.25" outlineLevelCol="5"/>
  <cols>
    <col min="1" max="1" width="34" style="6" customWidth="1"/>
    <col min="2" max="3" width="12.7142857142857" style="38" customWidth="1"/>
    <col min="4" max="4" width="17.2857142857143" style="38" customWidth="1"/>
    <col min="5" max="5" width="12.7142857142857" style="38" hidden="1" customWidth="1"/>
    <col min="6" max="6" width="9.14285714285714" style="37" hidden="1" customWidth="1"/>
    <col min="7" max="16384" width="9.14285714285714" style="37"/>
  </cols>
  <sheetData>
    <row r="1" spans="1:1">
      <c r="A1" s="6" t="s">
        <v>47</v>
      </c>
    </row>
    <row r="2" ht="21" spans="1:5">
      <c r="A2" s="39" t="s">
        <v>48</v>
      </c>
      <c r="B2" s="40"/>
      <c r="C2" s="40"/>
      <c r="D2" s="40"/>
      <c r="E2" s="40"/>
    </row>
    <row r="3" ht="13.5" spans="1:5">
      <c r="A3" s="12"/>
      <c r="B3" s="41"/>
      <c r="C3" s="41"/>
      <c r="D3" s="41"/>
      <c r="E3" s="42" t="s">
        <v>6</v>
      </c>
    </row>
    <row r="4" s="35" customFormat="1" ht="48" customHeight="1" spans="1:5">
      <c r="A4" s="43" t="s">
        <v>7</v>
      </c>
      <c r="B4" s="44" t="s">
        <v>8</v>
      </c>
      <c r="C4" s="45" t="s">
        <v>9</v>
      </c>
      <c r="D4" s="43" t="s">
        <v>10</v>
      </c>
      <c r="E4" s="46" t="s">
        <v>49</v>
      </c>
    </row>
    <row r="5" ht="20.1" customHeight="1" spans="1:6">
      <c r="A5" s="47" t="s">
        <v>11</v>
      </c>
      <c r="B5" s="48">
        <v>100765</v>
      </c>
      <c r="C5" s="49">
        <f t="shared" ref="C5:C10" si="0">D5-B5</f>
        <v>21410</v>
      </c>
      <c r="D5" s="50">
        <f>D6+D22</f>
        <v>122175</v>
      </c>
      <c r="E5" s="51">
        <f t="shared" ref="E5:E20" si="1">F5-1</f>
        <v>0.12000050966451</v>
      </c>
      <c r="F5" s="37">
        <v>1.12000050966451</v>
      </c>
    </row>
    <row r="6" ht="20.1" customHeight="1" spans="1:6">
      <c r="A6" s="52" t="s">
        <v>50</v>
      </c>
      <c r="B6" s="53">
        <v>47327</v>
      </c>
      <c r="C6" s="49">
        <f t="shared" si="0"/>
        <v>21410</v>
      </c>
      <c r="D6" s="50">
        <v>68737</v>
      </c>
      <c r="E6" s="51">
        <f t="shared" si="1"/>
        <v>0.24999442971413</v>
      </c>
      <c r="F6" s="37">
        <v>1.24999442971413</v>
      </c>
    </row>
    <row r="7" ht="20.1" customHeight="1" spans="1:6">
      <c r="A7" s="54" t="s">
        <v>51</v>
      </c>
      <c r="B7" s="55">
        <v>15800</v>
      </c>
      <c r="C7" s="56">
        <f t="shared" si="0"/>
        <v>12640</v>
      </c>
      <c r="D7" s="57">
        <v>28440</v>
      </c>
      <c r="E7" s="58">
        <f t="shared" si="1"/>
        <v>0.47003745318352</v>
      </c>
      <c r="F7" s="37">
        <v>1.47003745318352</v>
      </c>
    </row>
    <row r="8" ht="20.1" customHeight="1" spans="1:6">
      <c r="A8" s="54" t="s">
        <v>52</v>
      </c>
      <c r="B8" s="55">
        <v>5500</v>
      </c>
      <c r="C8" s="56">
        <f t="shared" si="0"/>
        <v>4400</v>
      </c>
      <c r="D8" s="57">
        <v>9900</v>
      </c>
      <c r="E8" s="58">
        <f t="shared" si="1"/>
        <v>0.44421150710459</v>
      </c>
      <c r="F8" s="37">
        <v>1.44421150710459</v>
      </c>
    </row>
    <row r="9" ht="20.1" customHeight="1" spans="1:6">
      <c r="A9" s="54" t="s">
        <v>53</v>
      </c>
      <c r="B9" s="55">
        <v>2550</v>
      </c>
      <c r="C9" s="56">
        <f t="shared" si="0"/>
        <v>2040</v>
      </c>
      <c r="D9" s="57">
        <v>4590</v>
      </c>
      <c r="E9" s="58">
        <f t="shared" si="1"/>
        <v>0.23973727422003</v>
      </c>
      <c r="F9" s="37">
        <v>1.23973727422003</v>
      </c>
    </row>
    <row r="10" ht="20.1" customHeight="1" spans="1:6">
      <c r="A10" s="54" t="s">
        <v>54</v>
      </c>
      <c r="B10" s="55">
        <v>1550</v>
      </c>
      <c r="C10" s="56">
        <f t="shared" si="0"/>
        <v>1240</v>
      </c>
      <c r="D10" s="57">
        <v>2790</v>
      </c>
      <c r="E10" s="58">
        <f t="shared" si="1"/>
        <v>0.26634768740032</v>
      </c>
      <c r="F10" s="37">
        <v>1.26634768740032</v>
      </c>
    </row>
    <row r="11" ht="20.1" customHeight="1" spans="1:6">
      <c r="A11" s="54" t="s">
        <v>55</v>
      </c>
      <c r="B11" s="55">
        <v>120</v>
      </c>
      <c r="C11" s="56"/>
      <c r="D11" s="57">
        <f t="shared" ref="D6:D50" si="2">B11+C11</f>
        <v>120</v>
      </c>
      <c r="E11" s="58">
        <f t="shared" si="1"/>
        <v>0.27272727272727</v>
      </c>
      <c r="F11" s="37">
        <v>1.27272727272727</v>
      </c>
    </row>
    <row r="12" ht="20.1" customHeight="1" spans="1:6">
      <c r="A12" s="54" t="s">
        <v>56</v>
      </c>
      <c r="B12" s="55">
        <v>3900</v>
      </c>
      <c r="C12" s="56"/>
      <c r="D12" s="57">
        <f t="shared" si="2"/>
        <v>3900</v>
      </c>
      <c r="E12" s="58">
        <f t="shared" si="1"/>
        <v>0.25</v>
      </c>
      <c r="F12" s="37">
        <v>1.25</v>
      </c>
    </row>
    <row r="13" ht="20.1" customHeight="1" spans="1:6">
      <c r="A13" s="54" t="s">
        <v>57</v>
      </c>
      <c r="B13" s="55">
        <v>4336</v>
      </c>
      <c r="C13" s="56"/>
      <c r="D13" s="57">
        <f t="shared" si="2"/>
        <v>4336</v>
      </c>
      <c r="E13" s="58">
        <f t="shared" si="1"/>
        <v>0.19498688429029</v>
      </c>
      <c r="F13" s="37">
        <v>1.19498688429029</v>
      </c>
    </row>
    <row r="14" ht="20.1" customHeight="1" spans="1:6">
      <c r="A14" s="54" t="s">
        <v>58</v>
      </c>
      <c r="B14" s="55">
        <v>1600</v>
      </c>
      <c r="C14" s="56"/>
      <c r="D14" s="57">
        <f t="shared" si="2"/>
        <v>1600</v>
      </c>
      <c r="E14" s="58">
        <f t="shared" si="1"/>
        <v>0.24979591836735</v>
      </c>
      <c r="F14" s="37">
        <v>1.24979591836735</v>
      </c>
    </row>
    <row r="15" ht="20.1" customHeight="1" spans="1:6">
      <c r="A15" s="54" t="s">
        <v>59</v>
      </c>
      <c r="B15" s="55">
        <v>1317</v>
      </c>
      <c r="C15" s="56"/>
      <c r="D15" s="57">
        <f t="shared" si="2"/>
        <v>1317</v>
      </c>
      <c r="E15" s="58">
        <f t="shared" si="1"/>
        <v>0.19982698961938</v>
      </c>
      <c r="F15" s="37">
        <v>1.19982698961938</v>
      </c>
    </row>
    <row r="16" ht="20.1" customHeight="1" spans="1:6">
      <c r="A16" s="54" t="s">
        <v>60</v>
      </c>
      <c r="B16" s="55">
        <v>6862</v>
      </c>
      <c r="C16" s="56">
        <f>D16-B16</f>
        <v>5490</v>
      </c>
      <c r="D16" s="57">
        <v>12352</v>
      </c>
      <c r="E16" s="58">
        <f t="shared" si="1"/>
        <v>0.0611017773454801</v>
      </c>
      <c r="F16" s="37">
        <v>1.06110177734548</v>
      </c>
    </row>
    <row r="17" ht="20.1" customHeight="1" spans="1:6">
      <c r="A17" s="54" t="s">
        <v>61</v>
      </c>
      <c r="B17" s="55">
        <v>1600</v>
      </c>
      <c r="C17" s="56"/>
      <c r="D17" s="57">
        <f t="shared" si="2"/>
        <v>1600</v>
      </c>
      <c r="E17" s="58">
        <f t="shared" si="1"/>
        <v>0.25</v>
      </c>
      <c r="F17" s="37">
        <v>1.25</v>
      </c>
    </row>
    <row r="18" ht="20.1" customHeight="1" spans="1:6">
      <c r="A18" s="54" t="s">
        <v>62</v>
      </c>
      <c r="B18" s="55">
        <v>1300</v>
      </c>
      <c r="C18" s="56"/>
      <c r="D18" s="57">
        <f t="shared" si="2"/>
        <v>1300</v>
      </c>
      <c r="E18" s="58">
        <f t="shared" si="1"/>
        <v>0.24416796267496</v>
      </c>
      <c r="F18" s="37">
        <v>1.24416796267496</v>
      </c>
    </row>
    <row r="19" ht="20.1" customHeight="1" spans="1:6">
      <c r="A19" s="54" t="s">
        <v>63</v>
      </c>
      <c r="B19" s="55">
        <v>6350</v>
      </c>
      <c r="C19" s="56"/>
      <c r="D19" s="57">
        <f t="shared" si="2"/>
        <v>6350</v>
      </c>
      <c r="E19" s="58">
        <f t="shared" si="1"/>
        <v>0.29993451211526</v>
      </c>
      <c r="F19" s="37">
        <v>1.29993451211526</v>
      </c>
    </row>
    <row r="20" ht="20.1" customHeight="1" spans="1:6">
      <c r="A20" s="54" t="s">
        <v>64</v>
      </c>
      <c r="B20" s="55">
        <v>42</v>
      </c>
      <c r="C20" s="56"/>
      <c r="D20" s="57">
        <f t="shared" si="2"/>
        <v>42</v>
      </c>
      <c r="E20" s="58">
        <f t="shared" si="1"/>
        <v>0.33333333333333</v>
      </c>
      <c r="F20" s="37">
        <v>1.33333333333333</v>
      </c>
    </row>
    <row r="21" ht="20.1" customHeight="1" spans="1:5">
      <c r="A21" s="54" t="s">
        <v>65</v>
      </c>
      <c r="B21" s="55"/>
      <c r="C21" s="56"/>
      <c r="D21" s="57">
        <f t="shared" si="2"/>
        <v>0</v>
      </c>
      <c r="E21" s="58"/>
    </row>
    <row r="22" ht="20.1" customHeight="1" spans="1:6">
      <c r="A22" s="59" t="s">
        <v>66</v>
      </c>
      <c r="B22" s="53">
        <v>53438</v>
      </c>
      <c r="C22" s="49"/>
      <c r="D22" s="50">
        <f t="shared" si="2"/>
        <v>53438</v>
      </c>
      <c r="E22" s="51">
        <f t="shared" ref="E22:E30" si="3">F22-1</f>
        <v>-0.053627760252366</v>
      </c>
      <c r="F22" s="37">
        <v>0.946372239747634</v>
      </c>
    </row>
    <row r="23" ht="20.1" customHeight="1" spans="1:6">
      <c r="A23" s="54" t="s">
        <v>67</v>
      </c>
      <c r="B23" s="55">
        <v>3158</v>
      </c>
      <c r="C23" s="56"/>
      <c r="D23" s="57">
        <f t="shared" si="2"/>
        <v>3158</v>
      </c>
      <c r="E23" s="58">
        <f t="shared" si="3"/>
        <v>0.00355871886121006</v>
      </c>
      <c r="F23" s="37">
        <v>1.00355871886121</v>
      </c>
    </row>
    <row r="24" ht="20.1" customHeight="1" spans="1:6">
      <c r="A24" s="54" t="s">
        <v>68</v>
      </c>
      <c r="B24" s="55">
        <v>1706</v>
      </c>
      <c r="C24" s="56"/>
      <c r="D24" s="57">
        <f t="shared" si="2"/>
        <v>1706</v>
      </c>
      <c r="E24" s="58">
        <f t="shared" si="3"/>
        <v>0.00312500000000004</v>
      </c>
      <c r="F24" s="37">
        <v>1.003125</v>
      </c>
    </row>
    <row r="25" ht="20.1" customHeight="1" spans="1:6">
      <c r="A25" s="54" t="s">
        <v>69</v>
      </c>
      <c r="B25" s="55">
        <v>804</v>
      </c>
      <c r="C25" s="56"/>
      <c r="D25" s="57">
        <f t="shared" si="2"/>
        <v>804</v>
      </c>
      <c r="E25" s="58">
        <f t="shared" si="3"/>
        <v>0.00284090909091006</v>
      </c>
      <c r="F25" s="37">
        <v>1.00284090909091</v>
      </c>
    </row>
    <row r="26" ht="20.1" customHeight="1" spans="1:6">
      <c r="A26" s="54" t="s">
        <v>70</v>
      </c>
      <c r="B26" s="55">
        <v>20</v>
      </c>
      <c r="C26" s="56"/>
      <c r="D26" s="57">
        <f t="shared" si="2"/>
        <v>20</v>
      </c>
      <c r="E26" s="58">
        <f t="shared" si="3"/>
        <v>0.05</v>
      </c>
      <c r="F26" s="37">
        <v>1.05</v>
      </c>
    </row>
    <row r="27" ht="20.1" customHeight="1" spans="1:6">
      <c r="A27" s="54" t="s">
        <v>71</v>
      </c>
      <c r="B27" s="55">
        <v>628</v>
      </c>
      <c r="C27" s="56"/>
      <c r="D27" s="57">
        <f t="shared" si="2"/>
        <v>628</v>
      </c>
      <c r="E27" s="58">
        <f t="shared" si="3"/>
        <v>0.00411522633744998</v>
      </c>
      <c r="F27" s="37">
        <v>1.00411522633745</v>
      </c>
    </row>
    <row r="28" ht="20.1" customHeight="1" spans="1:6">
      <c r="A28" s="60" t="s">
        <v>72</v>
      </c>
      <c r="B28" s="55">
        <v>2476</v>
      </c>
      <c r="C28" s="56"/>
      <c r="D28" s="57">
        <f t="shared" si="2"/>
        <v>2476</v>
      </c>
      <c r="E28" s="58">
        <f t="shared" si="3"/>
        <v>0.00331235508447003</v>
      </c>
      <c r="F28" s="37">
        <v>1.00331235508447</v>
      </c>
    </row>
    <row r="29" ht="20.1" customHeight="1" spans="1:6">
      <c r="A29" s="54" t="s">
        <v>73</v>
      </c>
      <c r="B29" s="55">
        <v>5698</v>
      </c>
      <c r="C29" s="56"/>
      <c r="D29" s="57">
        <f t="shared" si="2"/>
        <v>5698</v>
      </c>
      <c r="E29" s="58">
        <f t="shared" si="3"/>
        <v>0.00331235508447003</v>
      </c>
      <c r="F29" s="37">
        <v>1.00331235508447</v>
      </c>
    </row>
    <row r="30" ht="20.1" customHeight="1" spans="1:6">
      <c r="A30" s="54" t="s">
        <v>74</v>
      </c>
      <c r="B30" s="55">
        <v>38412</v>
      </c>
      <c r="C30" s="56"/>
      <c r="D30" s="57">
        <f t="shared" si="2"/>
        <v>38412</v>
      </c>
      <c r="E30" s="58">
        <f t="shared" si="3"/>
        <v>-0.09536051892576</v>
      </c>
      <c r="F30" s="37">
        <v>0.90463948107424</v>
      </c>
    </row>
    <row r="31" ht="20.1" customHeight="1" spans="1:5">
      <c r="A31" s="54" t="s">
        <v>75</v>
      </c>
      <c r="B31" s="55">
        <v>9</v>
      </c>
      <c r="C31" s="56"/>
      <c r="D31" s="57">
        <f t="shared" si="2"/>
        <v>9</v>
      </c>
      <c r="E31" s="58"/>
    </row>
    <row r="32" ht="20.1" customHeight="1" spans="1:6">
      <c r="A32" s="54" t="s">
        <v>76</v>
      </c>
      <c r="B32" s="55">
        <v>3685</v>
      </c>
      <c r="C32" s="56"/>
      <c r="D32" s="57">
        <f t="shared" si="2"/>
        <v>3685</v>
      </c>
      <c r="E32" s="58">
        <f t="shared" ref="E32:E36" si="4">F32-1</f>
        <v>-1.0945179584121</v>
      </c>
      <c r="F32" s="37">
        <v>-0.0945179584120983</v>
      </c>
    </row>
    <row r="33" ht="20.1" customHeight="1" spans="1:5">
      <c r="A33" s="52" t="s">
        <v>77</v>
      </c>
      <c r="B33" s="53">
        <v>259273</v>
      </c>
      <c r="C33" s="49">
        <f>C34+C38+C39+C40+C44+C48+C49</f>
        <v>12694</v>
      </c>
      <c r="D33" s="50">
        <f>D34+D39+D40+D44+D49</f>
        <v>271967</v>
      </c>
      <c r="E33" s="51">
        <f t="shared" si="4"/>
        <v>-1</v>
      </c>
    </row>
    <row r="34" ht="20.1" customHeight="1" spans="1:5">
      <c r="A34" s="52" t="s">
        <v>78</v>
      </c>
      <c r="B34" s="61">
        <v>111850</v>
      </c>
      <c r="C34" s="62"/>
      <c r="D34" s="50">
        <f t="shared" si="2"/>
        <v>111850</v>
      </c>
      <c r="E34" s="51">
        <f t="shared" si="4"/>
        <v>-1</v>
      </c>
    </row>
    <row r="35" ht="20.1" customHeight="1" spans="1:5">
      <c r="A35" s="63" t="s">
        <v>19</v>
      </c>
      <c r="B35" s="64">
        <v>4516</v>
      </c>
      <c r="C35" s="65"/>
      <c r="D35" s="57">
        <f t="shared" si="2"/>
        <v>4516</v>
      </c>
      <c r="E35" s="58">
        <f t="shared" si="4"/>
        <v>-1</v>
      </c>
    </row>
    <row r="36" ht="20.1" customHeight="1" spans="1:6">
      <c r="A36" s="63" t="s">
        <v>21</v>
      </c>
      <c r="B36" s="64">
        <v>104268</v>
      </c>
      <c r="C36" s="65"/>
      <c r="D36" s="57">
        <f t="shared" si="2"/>
        <v>104268</v>
      </c>
      <c r="E36" s="58">
        <f t="shared" si="4"/>
        <v>-0.675727250294739</v>
      </c>
      <c r="F36" s="37">
        <v>0.324272749705261</v>
      </c>
    </row>
    <row r="37" ht="20.1" customHeight="1" spans="1:5">
      <c r="A37" s="63" t="s">
        <v>23</v>
      </c>
      <c r="B37" s="64">
        <v>3066</v>
      </c>
      <c r="C37" s="65"/>
      <c r="D37" s="57">
        <f t="shared" si="2"/>
        <v>3066</v>
      </c>
      <c r="E37" s="58"/>
    </row>
    <row r="38" ht="20.1" customHeight="1" spans="1:5">
      <c r="A38" s="52" t="s">
        <v>79</v>
      </c>
      <c r="B38" s="64"/>
      <c r="C38" s="65"/>
      <c r="D38" s="57"/>
      <c r="E38" s="58"/>
    </row>
    <row r="39" ht="20.1" customHeight="1" spans="1:6">
      <c r="A39" s="52" t="s">
        <v>80</v>
      </c>
      <c r="B39" s="61">
        <v>49828</v>
      </c>
      <c r="C39" s="62"/>
      <c r="D39" s="50">
        <f t="shared" si="2"/>
        <v>49828</v>
      </c>
      <c r="E39" s="58">
        <f t="shared" ref="E39:E41" si="5">F39-1</f>
        <v>0.48811330298432</v>
      </c>
      <c r="F39" s="37">
        <v>1.48811330298432</v>
      </c>
    </row>
    <row r="40" ht="20.1" customHeight="1" spans="1:6">
      <c r="A40" s="52" t="s">
        <v>81</v>
      </c>
      <c r="B40" s="61">
        <v>89700</v>
      </c>
      <c r="C40" s="62">
        <v>-1306</v>
      </c>
      <c r="D40" s="50">
        <f t="shared" si="2"/>
        <v>88394</v>
      </c>
      <c r="E40" s="58">
        <f t="shared" si="5"/>
        <v>2.42739252723405</v>
      </c>
      <c r="F40" s="37">
        <v>3.42739252723405</v>
      </c>
    </row>
    <row r="41" s="36" customFormat="1" ht="20.1" customHeight="1" spans="1:6">
      <c r="A41" s="63" t="s">
        <v>35</v>
      </c>
      <c r="B41" s="64">
        <v>30000</v>
      </c>
      <c r="C41" s="65"/>
      <c r="D41" s="57">
        <f t="shared" si="2"/>
        <v>30000</v>
      </c>
      <c r="E41" s="58">
        <f t="shared" si="5"/>
        <v>15.411977849183</v>
      </c>
      <c r="F41" s="36">
        <v>16.411977849183</v>
      </c>
    </row>
    <row r="42" s="36" customFormat="1" ht="20.1" customHeight="1" spans="1:5">
      <c r="A42" s="63" t="s">
        <v>37</v>
      </c>
      <c r="B42" s="64">
        <v>11531</v>
      </c>
      <c r="C42" s="65"/>
      <c r="D42" s="57">
        <f t="shared" si="2"/>
        <v>11531</v>
      </c>
      <c r="E42" s="51"/>
    </row>
    <row r="43" s="36" customFormat="1" ht="20.1" customHeight="1" spans="1:5">
      <c r="A43" s="63" t="s">
        <v>38</v>
      </c>
      <c r="B43" s="64">
        <v>48169</v>
      </c>
      <c r="C43" s="65">
        <v>-1306</v>
      </c>
      <c r="D43" s="57">
        <f t="shared" si="2"/>
        <v>46863</v>
      </c>
      <c r="E43" s="51"/>
    </row>
    <row r="44" ht="20.1" customHeight="1" spans="1:6">
      <c r="A44" s="66" t="s">
        <v>82</v>
      </c>
      <c r="B44" s="61">
        <v>7000</v>
      </c>
      <c r="C44" s="62">
        <v>14000</v>
      </c>
      <c r="D44" s="50">
        <f t="shared" si="2"/>
        <v>21000</v>
      </c>
      <c r="E44" s="51">
        <f t="shared" ref="E44:E50" si="6">F44-1</f>
        <v>-0.83249020067674</v>
      </c>
      <c r="F44" s="37">
        <v>0.16750979932326</v>
      </c>
    </row>
    <row r="45" ht="20.1" customHeight="1" spans="1:6">
      <c r="A45" s="67" t="s">
        <v>40</v>
      </c>
      <c r="B45" s="64">
        <v>7000</v>
      </c>
      <c r="C45" s="65">
        <v>14000</v>
      </c>
      <c r="D45" s="57">
        <f t="shared" si="2"/>
        <v>21000</v>
      </c>
      <c r="E45" s="58">
        <f t="shared" si="6"/>
        <v>-0.83249020067674</v>
      </c>
      <c r="F45" s="37">
        <v>0.16750979932326</v>
      </c>
    </row>
    <row r="46" ht="28" customHeight="1" spans="1:5">
      <c r="A46" s="67" t="s">
        <v>41</v>
      </c>
      <c r="B46" s="64"/>
      <c r="C46" s="65"/>
      <c r="D46" s="57"/>
      <c r="E46" s="58"/>
    </row>
    <row r="47" ht="28" customHeight="1" spans="1:5">
      <c r="A47" s="67" t="s">
        <v>42</v>
      </c>
      <c r="B47" s="64"/>
      <c r="C47" s="65"/>
      <c r="D47" s="57"/>
      <c r="E47" s="58"/>
    </row>
    <row r="48" ht="20.1" customHeight="1" spans="1:5">
      <c r="A48" s="52" t="s">
        <v>83</v>
      </c>
      <c r="B48" s="68"/>
      <c r="C48" s="69"/>
      <c r="D48" s="57"/>
      <c r="E48" s="58"/>
    </row>
    <row r="49" s="37" customFormat="1" ht="20.1" customHeight="1" spans="1:6">
      <c r="A49" s="52" t="s">
        <v>84</v>
      </c>
      <c r="B49" s="70">
        <v>895</v>
      </c>
      <c r="C49" s="71"/>
      <c r="D49" s="50">
        <f t="shared" si="2"/>
        <v>895</v>
      </c>
      <c r="E49" s="58">
        <f t="shared" si="6"/>
        <v>-0.882531865585168</v>
      </c>
      <c r="F49" s="72">
        <v>0.117468134414832</v>
      </c>
    </row>
    <row r="50" ht="20.1" customHeight="1" spans="1:6">
      <c r="A50" s="73" t="s">
        <v>45</v>
      </c>
      <c r="B50" s="74">
        <f>B5+B33</f>
        <v>360038</v>
      </c>
      <c r="C50" s="75">
        <f>C33+C5</f>
        <v>34104</v>
      </c>
      <c r="D50" s="75">
        <f>D33+D5</f>
        <v>394142</v>
      </c>
      <c r="E50" s="76">
        <f t="shared" si="6"/>
        <v>0.0354123732026499</v>
      </c>
      <c r="F50" s="37">
        <v>1.03541237320265</v>
      </c>
    </row>
    <row r="51" s="37" customFormat="1" ht="36.95" customHeight="1" spans="1:5">
      <c r="A51" s="77" t="s">
        <v>85</v>
      </c>
      <c r="B51" s="77"/>
      <c r="C51" s="77"/>
      <c r="D51" s="77"/>
      <c r="E51" s="77"/>
    </row>
  </sheetData>
  <mergeCells count="2">
    <mergeCell ref="A2:E2"/>
    <mergeCell ref="A51:E51"/>
  </mergeCells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0"/>
  <sheetViews>
    <sheetView workbookViewId="0">
      <pane ySplit="4" topLeftCell="A12" activePane="bottomLeft" state="frozen"/>
      <selection/>
      <selection pane="bottomLeft" activeCell="H429" sqref="H429"/>
    </sheetView>
  </sheetViews>
  <sheetFormatPr defaultColWidth="9" defaultRowHeight="12.75"/>
  <cols>
    <col min="1" max="1" width="47" style="3" customWidth="1"/>
    <col min="2" max="3" width="17.4285714285714" style="4" customWidth="1"/>
    <col min="4" max="4" width="18.8571428571429" style="5" customWidth="1"/>
    <col min="5" max="250" width="9.14285714285714" style="3"/>
    <col min="251" max="16384" width="9" style="1"/>
  </cols>
  <sheetData>
    <row r="1" s="1" customFormat="1" ht="14.25" spans="1:250">
      <c r="A1" s="6" t="s">
        <v>86</v>
      </c>
      <c r="B1" s="7"/>
      <c r="C1" s="7"/>
      <c r="D1" s="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="1" customFormat="1" ht="48" customHeight="1" spans="1:250">
      <c r="A2" s="9" t="s">
        <v>87</v>
      </c>
      <c r="B2" s="10"/>
      <c r="C2" s="10"/>
      <c r="D2" s="1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</row>
    <row r="3" s="1" customFormat="1" ht="19.9" customHeight="1" spans="1:250">
      <c r="A3" s="12"/>
      <c r="B3" s="13"/>
      <c r="C3" s="13"/>
      <c r="D3" s="14" t="s">
        <v>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="2" customFormat="1" ht="28.15" customHeight="1" spans="1:4">
      <c r="A4" s="15" t="s">
        <v>88</v>
      </c>
      <c r="B4" s="16" t="s">
        <v>8</v>
      </c>
      <c r="C4" s="16" t="s">
        <v>9</v>
      </c>
      <c r="D4" s="17" t="s">
        <v>10</v>
      </c>
    </row>
    <row r="5" s="2" customFormat="1" ht="28.15" customHeight="1" spans="1:4">
      <c r="A5" s="18" t="s">
        <v>89</v>
      </c>
      <c r="B5" s="19">
        <f>348006+20+5+2000+100</f>
        <v>350131</v>
      </c>
      <c r="C5" s="20">
        <f>C315+C424+C427</f>
        <v>14000</v>
      </c>
      <c r="D5" s="20">
        <f>B5+C5</f>
        <v>364131</v>
      </c>
    </row>
    <row r="6" s="1" customFormat="1" ht="25.9" customHeight="1" spans="1:250">
      <c r="A6" s="21" t="s">
        <v>90</v>
      </c>
      <c r="B6" s="19">
        <f>53995-4200+30+42+20</f>
        <v>49887</v>
      </c>
      <c r="C6" s="20"/>
      <c r="D6" s="20">
        <f>B6+C6</f>
        <v>49887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</row>
    <row r="7" s="1" customFormat="1" ht="25.9" customHeight="1" spans="1:250">
      <c r="A7" s="22" t="s">
        <v>91</v>
      </c>
      <c r="B7" s="23">
        <f>778+15</f>
        <v>793</v>
      </c>
      <c r="C7" s="24"/>
      <c r="D7" s="24">
        <f>B7+C7</f>
        <v>793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</row>
    <row r="8" s="1" customFormat="1" ht="25.9" customHeight="1" spans="1:250">
      <c r="A8" s="25" t="s">
        <v>92</v>
      </c>
      <c r="B8" s="23">
        <v>545</v>
      </c>
      <c r="C8" s="24"/>
      <c r="D8" s="24">
        <f t="shared" ref="D8:D39" si="0">B8+C8</f>
        <v>545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</row>
    <row r="9" s="1" customFormat="1" ht="25.9" customHeight="1" spans="1:250">
      <c r="A9" s="25" t="s">
        <v>93</v>
      </c>
      <c r="B9" s="23">
        <v>16</v>
      </c>
      <c r="C9" s="24"/>
      <c r="D9" s="24">
        <f t="shared" si="0"/>
        <v>16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</row>
    <row r="10" s="1" customFormat="1" ht="25.9" customHeight="1" spans="1:250">
      <c r="A10" s="25" t="s">
        <v>94</v>
      </c>
      <c r="B10" s="23">
        <v>63</v>
      </c>
      <c r="C10" s="24"/>
      <c r="D10" s="24">
        <f t="shared" si="0"/>
        <v>63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</row>
    <row r="11" s="1" customFormat="1" ht="25.9" customHeight="1" spans="1:250">
      <c r="A11" s="25" t="s">
        <v>95</v>
      </c>
      <c r="B11" s="23">
        <v>25</v>
      </c>
      <c r="C11" s="24"/>
      <c r="D11" s="24">
        <f t="shared" si="0"/>
        <v>25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</row>
    <row r="12" s="1" customFormat="1" ht="25.9" customHeight="1" spans="1:250">
      <c r="A12" s="25" t="s">
        <v>96</v>
      </c>
      <c r="B12" s="23">
        <f>10+15</f>
        <v>25</v>
      </c>
      <c r="C12" s="24"/>
      <c r="D12" s="24">
        <f t="shared" si="0"/>
        <v>25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</row>
    <row r="13" s="1" customFormat="1" ht="25.9" customHeight="1" spans="1:250">
      <c r="A13" s="25" t="s">
        <v>97</v>
      </c>
      <c r="B13" s="23">
        <v>40</v>
      </c>
      <c r="C13" s="24"/>
      <c r="D13" s="24">
        <f t="shared" si="0"/>
        <v>40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</row>
    <row r="14" s="1" customFormat="1" ht="25.9" customHeight="1" spans="1:250">
      <c r="A14" s="25" t="s">
        <v>98</v>
      </c>
      <c r="B14" s="23">
        <v>30</v>
      </c>
      <c r="C14" s="24"/>
      <c r="D14" s="24">
        <f t="shared" si="0"/>
        <v>30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</row>
    <row r="15" s="1" customFormat="1" ht="25.9" customHeight="1" spans="1:250">
      <c r="A15" s="25" t="s">
        <v>99</v>
      </c>
      <c r="B15" s="23">
        <v>49</v>
      </c>
      <c r="C15" s="24"/>
      <c r="D15" s="24">
        <f t="shared" si="0"/>
        <v>49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</row>
    <row r="16" s="1" customFormat="1" ht="25.9" customHeight="1" spans="1:250">
      <c r="A16" s="22" t="s">
        <v>100</v>
      </c>
      <c r="B16" s="23">
        <f>606+42</f>
        <v>648</v>
      </c>
      <c r="C16" s="24"/>
      <c r="D16" s="24">
        <f t="shared" si="0"/>
        <v>648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</row>
    <row r="17" s="1" customFormat="1" ht="25.9" customHeight="1" spans="1:250">
      <c r="A17" s="25" t="s">
        <v>92</v>
      </c>
      <c r="B17" s="23">
        <v>446</v>
      </c>
      <c r="C17" s="24"/>
      <c r="D17" s="24">
        <f t="shared" si="0"/>
        <v>446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</row>
    <row r="18" s="1" customFormat="1" ht="25.9" customHeight="1" spans="1:250">
      <c r="A18" s="25" t="s">
        <v>101</v>
      </c>
      <c r="B18" s="23">
        <v>43</v>
      </c>
      <c r="C18" s="24"/>
      <c r="D18" s="24">
        <f t="shared" si="0"/>
        <v>43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</row>
    <row r="19" s="1" customFormat="1" ht="25.9" customHeight="1" spans="1:250">
      <c r="A19" s="25" t="s">
        <v>102</v>
      </c>
      <c r="B19" s="23"/>
      <c r="C19" s="24"/>
      <c r="D19" s="24">
        <f t="shared" si="0"/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</row>
    <row r="20" s="1" customFormat="1" ht="25.9" customHeight="1" spans="1:250">
      <c r="A20" s="25" t="s">
        <v>98</v>
      </c>
      <c r="B20" s="23">
        <v>28</v>
      </c>
      <c r="C20" s="24"/>
      <c r="D20" s="24">
        <f t="shared" si="0"/>
        <v>28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</row>
    <row r="21" s="1" customFormat="1" ht="25.9" customHeight="1" spans="1:250">
      <c r="A21" s="25" t="s">
        <v>103</v>
      </c>
      <c r="B21" s="23">
        <f>89+42</f>
        <v>131</v>
      </c>
      <c r="C21" s="24"/>
      <c r="D21" s="24">
        <f t="shared" si="0"/>
        <v>131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</row>
    <row r="22" s="1" customFormat="1" ht="25.9" customHeight="1" spans="1:250">
      <c r="A22" s="22" t="s">
        <v>104</v>
      </c>
      <c r="B22" s="23">
        <v>9954</v>
      </c>
      <c r="C22" s="24"/>
      <c r="D22" s="24">
        <f t="shared" si="0"/>
        <v>9954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</row>
    <row r="23" s="1" customFormat="1" ht="25.9" customHeight="1" spans="1:250">
      <c r="A23" s="25" t="s">
        <v>92</v>
      </c>
      <c r="B23" s="23">
        <v>5284</v>
      </c>
      <c r="C23" s="24"/>
      <c r="D23" s="24">
        <f t="shared" si="0"/>
        <v>5284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</row>
    <row r="24" s="1" customFormat="1" ht="25.9" customHeight="1" spans="1:250">
      <c r="A24" s="25" t="s">
        <v>93</v>
      </c>
      <c r="B24" s="23">
        <v>173</v>
      </c>
      <c r="C24" s="24"/>
      <c r="D24" s="24">
        <f t="shared" si="0"/>
        <v>173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</row>
    <row r="25" s="1" customFormat="1" ht="25.9" customHeight="1" spans="1:250">
      <c r="A25" s="25" t="s">
        <v>105</v>
      </c>
      <c r="B25" s="23"/>
      <c r="C25" s="24"/>
      <c r="D25" s="24">
        <f t="shared" si="0"/>
        <v>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</row>
    <row r="26" s="1" customFormat="1" ht="25.9" customHeight="1" spans="1:250">
      <c r="A26" s="25" t="s">
        <v>98</v>
      </c>
      <c r="B26" s="23">
        <v>3894</v>
      </c>
      <c r="C26" s="24"/>
      <c r="D26" s="24">
        <f t="shared" si="0"/>
        <v>3894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</row>
    <row r="27" s="1" customFormat="1" ht="25.9" customHeight="1" spans="1:250">
      <c r="A27" s="25" t="s">
        <v>106</v>
      </c>
      <c r="B27" s="23">
        <v>603</v>
      </c>
      <c r="C27" s="24"/>
      <c r="D27" s="24">
        <f t="shared" si="0"/>
        <v>603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</row>
    <row r="28" s="1" customFormat="1" ht="25.9" customHeight="1" spans="1:250">
      <c r="A28" s="22" t="s">
        <v>107</v>
      </c>
      <c r="B28" s="23">
        <v>2561</v>
      </c>
      <c r="C28" s="24"/>
      <c r="D28" s="24">
        <f t="shared" si="0"/>
        <v>2561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</row>
    <row r="29" s="1" customFormat="1" ht="25.9" customHeight="1" spans="1:250">
      <c r="A29" s="25" t="s">
        <v>92</v>
      </c>
      <c r="B29" s="23">
        <v>507</v>
      </c>
      <c r="C29" s="24"/>
      <c r="D29" s="24">
        <f t="shared" si="0"/>
        <v>507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</row>
    <row r="30" s="1" customFormat="1" ht="25.9" customHeight="1" spans="1:250">
      <c r="A30" s="25" t="s">
        <v>98</v>
      </c>
      <c r="B30" s="23">
        <v>204</v>
      </c>
      <c r="C30" s="24"/>
      <c r="D30" s="24">
        <f t="shared" si="0"/>
        <v>204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</row>
    <row r="31" s="1" customFormat="1" ht="25.9" customHeight="1" spans="1:250">
      <c r="A31" s="25" t="s">
        <v>108</v>
      </c>
      <c r="B31" s="23">
        <v>1850</v>
      </c>
      <c r="C31" s="24"/>
      <c r="D31" s="24">
        <f t="shared" si="0"/>
        <v>1850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</row>
    <row r="32" s="1" customFormat="1" ht="25.9" customHeight="1" spans="1:250">
      <c r="A32" s="22" t="s">
        <v>109</v>
      </c>
      <c r="B32" s="23">
        <v>505</v>
      </c>
      <c r="C32" s="24"/>
      <c r="D32" s="24">
        <f t="shared" si="0"/>
        <v>505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</row>
    <row r="33" s="1" customFormat="1" ht="25.9" customHeight="1" spans="1:250">
      <c r="A33" s="25" t="s">
        <v>92</v>
      </c>
      <c r="B33" s="23">
        <v>180</v>
      </c>
      <c r="C33" s="24"/>
      <c r="D33" s="24">
        <f t="shared" si="0"/>
        <v>180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</row>
    <row r="34" s="1" customFormat="1" ht="25.9" customHeight="1" spans="1:250">
      <c r="A34" s="25" t="s">
        <v>110</v>
      </c>
      <c r="B34" s="23"/>
      <c r="C34" s="24"/>
      <c r="D34" s="24">
        <f t="shared" si="0"/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</row>
    <row r="35" s="1" customFormat="1" ht="24" customHeight="1" spans="1:250">
      <c r="A35" s="25" t="s">
        <v>98</v>
      </c>
      <c r="B35" s="23">
        <v>106</v>
      </c>
      <c r="C35" s="24"/>
      <c r="D35" s="24">
        <f t="shared" si="0"/>
        <v>106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</row>
    <row r="36" s="1" customFormat="1" ht="25.9" customHeight="1" spans="1:250">
      <c r="A36" s="25" t="s">
        <v>111</v>
      </c>
      <c r="B36" s="23">
        <v>219</v>
      </c>
      <c r="C36" s="24"/>
      <c r="D36" s="24">
        <f t="shared" si="0"/>
        <v>219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</row>
    <row r="37" s="1" customFormat="1" ht="25.9" customHeight="1" spans="1:250">
      <c r="A37" s="22" t="s">
        <v>112</v>
      </c>
      <c r="B37" s="23">
        <v>1982</v>
      </c>
      <c r="C37" s="24"/>
      <c r="D37" s="24">
        <f t="shared" si="0"/>
        <v>1982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</row>
    <row r="38" s="1" customFormat="1" ht="25.9" customHeight="1" spans="1:250">
      <c r="A38" s="25" t="s">
        <v>92</v>
      </c>
      <c r="B38" s="23">
        <v>1049</v>
      </c>
      <c r="C38" s="24"/>
      <c r="D38" s="24">
        <f t="shared" si="0"/>
        <v>1049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</row>
    <row r="39" s="1" customFormat="1" ht="25.9" customHeight="1" spans="1:250">
      <c r="A39" s="25" t="s">
        <v>93</v>
      </c>
      <c r="B39" s="23">
        <v>308</v>
      </c>
      <c r="C39" s="24"/>
      <c r="D39" s="24">
        <f t="shared" si="0"/>
        <v>308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</row>
    <row r="40" s="1" customFormat="1" ht="25.9" customHeight="1" spans="1:250">
      <c r="A40" s="25" t="s">
        <v>113</v>
      </c>
      <c r="B40" s="23">
        <v>90</v>
      </c>
      <c r="C40" s="24"/>
      <c r="D40" s="24">
        <f t="shared" ref="D40:D71" si="1">B40+C40</f>
        <v>90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</row>
    <row r="41" s="1" customFormat="1" ht="25.9" customHeight="1" spans="1:250">
      <c r="A41" s="25" t="s">
        <v>114</v>
      </c>
      <c r="B41" s="23">
        <v>100</v>
      </c>
      <c r="C41" s="24"/>
      <c r="D41" s="24">
        <f t="shared" si="1"/>
        <v>100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</row>
    <row r="42" s="1" customFormat="1" ht="25.9" customHeight="1" spans="1:250">
      <c r="A42" s="25" t="s">
        <v>115</v>
      </c>
      <c r="B42" s="23"/>
      <c r="C42" s="24"/>
      <c r="D42" s="24">
        <f t="shared" si="1"/>
        <v>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</row>
    <row r="43" s="1" customFormat="1" ht="25.9" customHeight="1" spans="1:250">
      <c r="A43" s="25" t="s">
        <v>116</v>
      </c>
      <c r="B43" s="23">
        <v>83</v>
      </c>
      <c r="C43" s="24"/>
      <c r="D43" s="24">
        <f t="shared" si="1"/>
        <v>83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</row>
    <row r="44" s="1" customFormat="1" ht="25.9" customHeight="1" spans="1:250">
      <c r="A44" s="25" t="s">
        <v>117</v>
      </c>
      <c r="B44" s="23">
        <v>115</v>
      </c>
      <c r="C44" s="24"/>
      <c r="D44" s="24">
        <f t="shared" si="1"/>
        <v>115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</row>
    <row r="45" s="1" customFormat="1" ht="25.9" customHeight="1" spans="1:250">
      <c r="A45" s="25" t="s">
        <v>98</v>
      </c>
      <c r="B45" s="23">
        <v>237</v>
      </c>
      <c r="C45" s="24"/>
      <c r="D45" s="24">
        <f t="shared" si="1"/>
        <v>237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</row>
    <row r="46" s="1" customFormat="1" ht="25.9" customHeight="1" spans="1:250">
      <c r="A46" s="25" t="s">
        <v>118</v>
      </c>
      <c r="B46" s="23"/>
      <c r="C46" s="24"/>
      <c r="D46" s="24">
        <f t="shared" si="1"/>
        <v>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</row>
    <row r="47" s="1" customFormat="1" ht="25.9" customHeight="1" spans="1:250">
      <c r="A47" s="22" t="s">
        <v>119</v>
      </c>
      <c r="B47" s="23">
        <v>3319</v>
      </c>
      <c r="C47" s="24"/>
      <c r="D47" s="24">
        <f t="shared" si="1"/>
        <v>3319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</row>
    <row r="48" s="1" customFormat="1" ht="25.9" customHeight="1" spans="1:250">
      <c r="A48" s="25" t="s">
        <v>120</v>
      </c>
      <c r="B48" s="23">
        <v>3319</v>
      </c>
      <c r="C48" s="24"/>
      <c r="D48" s="24">
        <f t="shared" si="1"/>
        <v>3319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</row>
    <row r="49" s="1" customFormat="1" ht="25.9" customHeight="1" spans="1:250">
      <c r="A49" s="22" t="s">
        <v>121</v>
      </c>
      <c r="B49" s="23">
        <v>577</v>
      </c>
      <c r="C49" s="24"/>
      <c r="D49" s="24">
        <f t="shared" si="1"/>
        <v>577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</row>
    <row r="50" s="1" customFormat="1" ht="25.9" customHeight="1" spans="1:250">
      <c r="A50" s="25" t="s">
        <v>92</v>
      </c>
      <c r="B50" s="23">
        <v>370</v>
      </c>
      <c r="C50" s="24"/>
      <c r="D50" s="24">
        <f t="shared" si="1"/>
        <v>370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</row>
    <row r="51" s="1" customFormat="1" ht="25.9" customHeight="1" spans="1:250">
      <c r="A51" s="25" t="s">
        <v>122</v>
      </c>
      <c r="B51" s="23">
        <v>85</v>
      </c>
      <c r="C51" s="24"/>
      <c r="D51" s="24">
        <f t="shared" si="1"/>
        <v>85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</row>
    <row r="52" s="1" customFormat="1" ht="25.9" customHeight="1" spans="1:250">
      <c r="A52" s="25" t="s">
        <v>116</v>
      </c>
      <c r="B52" s="23">
        <v>80</v>
      </c>
      <c r="C52" s="24"/>
      <c r="D52" s="24">
        <f t="shared" si="1"/>
        <v>80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</row>
    <row r="53" s="1" customFormat="1" ht="25.9" customHeight="1" spans="1:250">
      <c r="A53" s="25" t="s">
        <v>98</v>
      </c>
      <c r="B53" s="23">
        <v>42</v>
      </c>
      <c r="C53" s="24"/>
      <c r="D53" s="24">
        <f t="shared" si="1"/>
        <v>42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</row>
    <row r="54" s="1" customFormat="1" ht="25.9" customHeight="1" spans="1:250">
      <c r="A54" s="22" t="s">
        <v>123</v>
      </c>
      <c r="B54" s="23">
        <v>2731</v>
      </c>
      <c r="C54" s="24"/>
      <c r="D54" s="24">
        <f t="shared" si="1"/>
        <v>2731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</row>
    <row r="55" s="1" customFormat="1" ht="25.9" customHeight="1" spans="1:250">
      <c r="A55" s="25" t="s">
        <v>92</v>
      </c>
      <c r="B55" s="23">
        <v>1545</v>
      </c>
      <c r="C55" s="24"/>
      <c r="D55" s="24">
        <f t="shared" si="1"/>
        <v>1545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</row>
    <row r="56" s="1" customFormat="1" ht="25.9" customHeight="1" spans="1:250">
      <c r="A56" s="25" t="s">
        <v>124</v>
      </c>
      <c r="B56" s="23"/>
      <c r="C56" s="24"/>
      <c r="D56" s="24">
        <f t="shared" si="1"/>
        <v>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</row>
    <row r="57" s="1" customFormat="1" ht="25.9" customHeight="1" spans="1:250">
      <c r="A57" s="25" t="s">
        <v>125</v>
      </c>
      <c r="B57" s="23">
        <v>350</v>
      </c>
      <c r="C57" s="24"/>
      <c r="D57" s="24">
        <f t="shared" si="1"/>
        <v>350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</row>
    <row r="58" s="1" customFormat="1" ht="25.9" customHeight="1" spans="1:250">
      <c r="A58" s="25" t="s">
        <v>126</v>
      </c>
      <c r="B58" s="23">
        <v>30</v>
      </c>
      <c r="C58" s="24"/>
      <c r="D58" s="24">
        <f t="shared" si="1"/>
        <v>30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</row>
    <row r="59" s="1" customFormat="1" ht="25.9" customHeight="1" spans="1:250">
      <c r="A59" s="25" t="s">
        <v>98</v>
      </c>
      <c r="B59" s="23">
        <v>61</v>
      </c>
      <c r="C59" s="24"/>
      <c r="D59" s="24">
        <f t="shared" si="1"/>
        <v>61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</row>
    <row r="60" s="1" customFormat="1" ht="25.9" customHeight="1" spans="1:250">
      <c r="A60" s="25" t="s">
        <v>127</v>
      </c>
      <c r="B60" s="23">
        <v>745</v>
      </c>
      <c r="C60" s="24"/>
      <c r="D60" s="24">
        <f t="shared" si="1"/>
        <v>745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</row>
    <row r="61" s="1" customFormat="1" ht="25.9" customHeight="1" spans="1:250">
      <c r="A61" s="22" t="s">
        <v>128</v>
      </c>
      <c r="B61" s="23">
        <v>194</v>
      </c>
      <c r="C61" s="24"/>
      <c r="D61" s="24">
        <f t="shared" si="1"/>
        <v>194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</row>
    <row r="62" s="1" customFormat="1" ht="25.9" customHeight="1" spans="1:250">
      <c r="A62" s="25" t="s">
        <v>129</v>
      </c>
      <c r="B62" s="23">
        <v>30</v>
      </c>
      <c r="C62" s="24"/>
      <c r="D62" s="24">
        <f t="shared" si="1"/>
        <v>30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</row>
    <row r="63" s="1" customFormat="1" ht="25.9" customHeight="1" spans="1:250">
      <c r="A63" s="25" t="s">
        <v>130</v>
      </c>
      <c r="B63" s="23">
        <v>164</v>
      </c>
      <c r="C63" s="24"/>
      <c r="D63" s="24">
        <f t="shared" si="1"/>
        <v>164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</row>
    <row r="64" s="1" customFormat="1" ht="25.9" customHeight="1" spans="1:250">
      <c r="A64" s="22" t="s">
        <v>131</v>
      </c>
      <c r="B64" s="23">
        <v>15</v>
      </c>
      <c r="C64" s="24"/>
      <c r="D64" s="24">
        <f t="shared" si="1"/>
        <v>15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</row>
    <row r="65" s="1" customFormat="1" ht="25.9" customHeight="1" spans="1:250">
      <c r="A65" s="22" t="s">
        <v>132</v>
      </c>
      <c r="B65" s="23">
        <v>15</v>
      </c>
      <c r="C65" s="24"/>
      <c r="D65" s="24">
        <f t="shared" si="1"/>
        <v>15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</row>
    <row r="66" s="1" customFormat="1" ht="25.9" customHeight="1" spans="1:250">
      <c r="A66" s="25" t="s">
        <v>133</v>
      </c>
      <c r="B66" s="23"/>
      <c r="C66" s="24"/>
      <c r="D66" s="24">
        <f t="shared" si="1"/>
        <v>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</row>
    <row r="67" s="1" customFormat="1" ht="25.9" customHeight="1" spans="1:250">
      <c r="A67" s="22" t="s">
        <v>134</v>
      </c>
      <c r="B67" s="23">
        <v>387</v>
      </c>
      <c r="C67" s="24"/>
      <c r="D67" s="24">
        <f t="shared" si="1"/>
        <v>387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</row>
    <row r="68" s="1" customFormat="1" ht="25.9" customHeight="1" spans="1:250">
      <c r="A68" s="25" t="s">
        <v>135</v>
      </c>
      <c r="B68" s="23">
        <v>142</v>
      </c>
      <c r="C68" s="24"/>
      <c r="D68" s="24">
        <f t="shared" si="1"/>
        <v>142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</row>
    <row r="69" s="1" customFormat="1" ht="25.9" customHeight="1" spans="1:250">
      <c r="A69" s="25" t="s">
        <v>136</v>
      </c>
      <c r="B69" s="23">
        <v>245</v>
      </c>
      <c r="C69" s="24"/>
      <c r="D69" s="24">
        <f t="shared" si="1"/>
        <v>245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</row>
    <row r="70" s="1" customFormat="1" ht="25.9" customHeight="1" spans="1:250">
      <c r="A70" s="22" t="s">
        <v>137</v>
      </c>
      <c r="B70" s="23">
        <v>681</v>
      </c>
      <c r="C70" s="24"/>
      <c r="D70" s="24">
        <f t="shared" si="1"/>
        <v>681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</row>
    <row r="71" s="1" customFormat="1" ht="25.9" customHeight="1" spans="1:250">
      <c r="A71" s="25" t="s">
        <v>92</v>
      </c>
      <c r="B71" s="23">
        <v>444</v>
      </c>
      <c r="C71" s="24"/>
      <c r="D71" s="24">
        <f t="shared" si="1"/>
        <v>444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</row>
    <row r="72" s="1" customFormat="1" ht="25.9" customHeight="1" spans="1:250">
      <c r="A72" s="25" t="s">
        <v>138</v>
      </c>
      <c r="B72" s="23">
        <v>61</v>
      </c>
      <c r="C72" s="24"/>
      <c r="D72" s="24">
        <f t="shared" ref="D72:D109" si="2">B72+C72</f>
        <v>61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</row>
    <row r="73" s="1" customFormat="1" ht="25.9" customHeight="1" spans="1:250">
      <c r="A73" s="25" t="s">
        <v>98</v>
      </c>
      <c r="B73" s="23">
        <v>79</v>
      </c>
      <c r="C73" s="24"/>
      <c r="D73" s="24">
        <f t="shared" si="2"/>
        <v>79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</row>
    <row r="74" s="1" customFormat="1" ht="25.9" customHeight="1" spans="1:250">
      <c r="A74" s="25" t="s">
        <v>139</v>
      </c>
      <c r="B74" s="23">
        <v>97</v>
      </c>
      <c r="C74" s="24"/>
      <c r="D74" s="24">
        <f t="shared" si="2"/>
        <v>97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</row>
    <row r="75" s="1" customFormat="1" ht="25.9" customHeight="1" spans="1:250">
      <c r="A75" s="22" t="s">
        <v>140</v>
      </c>
      <c r="B75" s="23">
        <v>1049</v>
      </c>
      <c r="C75" s="24"/>
      <c r="D75" s="24">
        <f t="shared" si="2"/>
        <v>1049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</row>
    <row r="76" s="1" customFormat="1" ht="25.9" customHeight="1" spans="1:250">
      <c r="A76" s="25" t="s">
        <v>92</v>
      </c>
      <c r="B76" s="23">
        <v>643</v>
      </c>
      <c r="C76" s="24"/>
      <c r="D76" s="24">
        <f t="shared" si="2"/>
        <v>643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</row>
    <row r="77" s="1" customFormat="1" ht="25.9" customHeight="1" spans="1:250">
      <c r="A77" s="25" t="s">
        <v>141</v>
      </c>
      <c r="B77" s="23">
        <v>5</v>
      </c>
      <c r="C77" s="24"/>
      <c r="D77" s="24">
        <f t="shared" si="2"/>
        <v>5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</row>
    <row r="78" s="1" customFormat="1" ht="25.9" customHeight="1" spans="1:250">
      <c r="A78" s="25" t="s">
        <v>98</v>
      </c>
      <c r="B78" s="23">
        <v>178</v>
      </c>
      <c r="C78" s="24"/>
      <c r="D78" s="24">
        <f t="shared" si="2"/>
        <v>178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</row>
    <row r="79" s="1" customFormat="1" ht="25.9" customHeight="1" spans="1:250">
      <c r="A79" s="25" t="s">
        <v>142</v>
      </c>
      <c r="B79" s="23">
        <v>223</v>
      </c>
      <c r="C79" s="24"/>
      <c r="D79" s="24">
        <f t="shared" si="2"/>
        <v>223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</row>
    <row r="80" s="1" customFormat="1" ht="25.9" customHeight="1" spans="1:250">
      <c r="A80" s="22" t="s">
        <v>143</v>
      </c>
      <c r="B80" s="23">
        <v>817</v>
      </c>
      <c r="C80" s="24"/>
      <c r="D80" s="24">
        <f t="shared" si="2"/>
        <v>817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</row>
    <row r="81" s="1" customFormat="1" ht="25.9" customHeight="1" spans="1:250">
      <c r="A81" s="25" t="s">
        <v>92</v>
      </c>
      <c r="B81" s="23">
        <v>418</v>
      </c>
      <c r="C81" s="24"/>
      <c r="D81" s="24">
        <f t="shared" si="2"/>
        <v>418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</row>
    <row r="82" s="1" customFormat="1" ht="25.9" customHeight="1" spans="1:250">
      <c r="A82" s="25" t="s">
        <v>98</v>
      </c>
      <c r="B82" s="23">
        <v>137</v>
      </c>
      <c r="C82" s="24"/>
      <c r="D82" s="24">
        <f t="shared" si="2"/>
        <v>137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</row>
    <row r="83" s="1" customFormat="1" ht="25.9" customHeight="1" spans="1:250">
      <c r="A83" s="25" t="s">
        <v>144</v>
      </c>
      <c r="B83" s="23">
        <v>262</v>
      </c>
      <c r="C83" s="24"/>
      <c r="D83" s="24">
        <f t="shared" si="2"/>
        <v>262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</row>
    <row r="84" s="1" customFormat="1" ht="25.9" customHeight="1" spans="1:250">
      <c r="A84" s="22" t="s">
        <v>145</v>
      </c>
      <c r="B84" s="23">
        <v>920</v>
      </c>
      <c r="C84" s="24"/>
      <c r="D84" s="24">
        <f t="shared" si="2"/>
        <v>920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</row>
    <row r="85" s="1" customFormat="1" ht="25.9" customHeight="1" spans="1:250">
      <c r="A85" s="25" t="s">
        <v>92</v>
      </c>
      <c r="B85" s="23">
        <v>215</v>
      </c>
      <c r="C85" s="24"/>
      <c r="D85" s="24">
        <f t="shared" si="2"/>
        <v>215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</row>
    <row r="86" s="1" customFormat="1" ht="25.9" customHeight="1" spans="1:250">
      <c r="A86" s="25" t="s">
        <v>98</v>
      </c>
      <c r="B86" s="23">
        <v>242</v>
      </c>
      <c r="C86" s="24"/>
      <c r="D86" s="24">
        <f t="shared" si="2"/>
        <v>242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</row>
    <row r="87" s="1" customFormat="1" ht="25.9" customHeight="1" spans="1:250">
      <c r="A87" s="25" t="s">
        <v>146</v>
      </c>
      <c r="B87" s="23">
        <v>463</v>
      </c>
      <c r="C87" s="24"/>
      <c r="D87" s="24">
        <f t="shared" si="2"/>
        <v>463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</row>
    <row r="88" s="1" customFormat="1" ht="25.9" customHeight="1" spans="1:250">
      <c r="A88" s="22" t="s">
        <v>147</v>
      </c>
      <c r="B88" s="23">
        <v>401</v>
      </c>
      <c r="C88" s="24"/>
      <c r="D88" s="24">
        <f t="shared" si="2"/>
        <v>401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</row>
    <row r="89" s="1" customFormat="1" ht="25.9" customHeight="1" spans="1:250">
      <c r="A89" s="25" t="s">
        <v>92</v>
      </c>
      <c r="B89" s="23">
        <v>349</v>
      </c>
      <c r="C89" s="24"/>
      <c r="D89" s="24">
        <f t="shared" si="2"/>
        <v>349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</row>
    <row r="90" s="1" customFormat="1" ht="25.9" customHeight="1" spans="1:250">
      <c r="A90" s="25" t="s">
        <v>148</v>
      </c>
      <c r="B90" s="23">
        <v>52</v>
      </c>
      <c r="C90" s="24"/>
      <c r="D90" s="24">
        <f t="shared" si="2"/>
        <v>52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</row>
    <row r="91" s="1" customFormat="1" ht="25.9" customHeight="1" spans="1:250">
      <c r="A91" s="22" t="s">
        <v>149</v>
      </c>
      <c r="B91" s="23">
        <v>569</v>
      </c>
      <c r="C91" s="24"/>
      <c r="D91" s="24">
        <f t="shared" si="2"/>
        <v>569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</row>
    <row r="92" s="1" customFormat="1" ht="25.9" customHeight="1" spans="1:250">
      <c r="A92" s="25" t="s">
        <v>92</v>
      </c>
      <c r="B92" s="23">
        <v>519</v>
      </c>
      <c r="C92" s="24"/>
      <c r="D92" s="24">
        <f t="shared" si="2"/>
        <v>519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</row>
    <row r="93" s="1" customFormat="1" ht="25.9" customHeight="1" spans="1:250">
      <c r="A93" s="25" t="s">
        <v>98</v>
      </c>
      <c r="B93" s="23">
        <v>42</v>
      </c>
      <c r="C93" s="24"/>
      <c r="D93" s="24">
        <f t="shared" si="2"/>
        <v>42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</row>
    <row r="94" s="1" customFormat="1" ht="25.9" customHeight="1" spans="1:250">
      <c r="A94" s="25" t="s">
        <v>149</v>
      </c>
      <c r="B94" s="23">
        <v>8</v>
      </c>
      <c r="C94" s="24"/>
      <c r="D94" s="24">
        <f t="shared" si="2"/>
        <v>8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</row>
    <row r="95" s="1" customFormat="1" ht="25.9" customHeight="1" spans="1:250">
      <c r="A95" s="22" t="s">
        <v>150</v>
      </c>
      <c r="B95" s="23">
        <v>1833</v>
      </c>
      <c r="C95" s="24"/>
      <c r="D95" s="24">
        <f t="shared" si="2"/>
        <v>1833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</row>
    <row r="96" s="1" customFormat="1" ht="25.9" customHeight="1" spans="1:250">
      <c r="A96" s="25" t="s">
        <v>92</v>
      </c>
      <c r="B96" s="23">
        <v>1310</v>
      </c>
      <c r="C96" s="24"/>
      <c r="D96" s="24">
        <f t="shared" si="2"/>
        <v>1310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</row>
    <row r="97" s="1" customFormat="1" ht="25.9" customHeight="1" spans="1:250">
      <c r="A97" s="25" t="s">
        <v>151</v>
      </c>
      <c r="B97" s="23"/>
      <c r="C97" s="24"/>
      <c r="D97" s="24">
        <f t="shared" si="2"/>
        <v>0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</row>
    <row r="98" s="1" customFormat="1" ht="25.9" customHeight="1" spans="1:250">
      <c r="A98" s="25" t="s">
        <v>152</v>
      </c>
      <c r="B98" s="23">
        <v>1</v>
      </c>
      <c r="C98" s="24"/>
      <c r="D98" s="24">
        <f t="shared" si="2"/>
        <v>1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</row>
    <row r="99" s="1" customFormat="1" ht="25.9" customHeight="1" spans="1:250">
      <c r="A99" s="25" t="s">
        <v>153</v>
      </c>
      <c r="B99" s="23"/>
      <c r="C99" s="24"/>
      <c r="D99" s="24">
        <f t="shared" si="2"/>
        <v>0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</row>
    <row r="100" s="1" customFormat="1" ht="25.9" customHeight="1" spans="1:250">
      <c r="A100" s="25" t="s">
        <v>98</v>
      </c>
      <c r="B100" s="23">
        <v>100</v>
      </c>
      <c r="C100" s="24"/>
      <c r="D100" s="24">
        <f t="shared" si="2"/>
        <v>100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</row>
    <row r="101" s="1" customFormat="1" ht="25.9" customHeight="1" spans="1:250">
      <c r="A101" s="25" t="s">
        <v>154</v>
      </c>
      <c r="B101" s="23">
        <v>422</v>
      </c>
      <c r="C101" s="24"/>
      <c r="D101" s="24">
        <f t="shared" si="2"/>
        <v>422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</row>
    <row r="102" s="1" customFormat="1" ht="25.9" customHeight="1" spans="1:250">
      <c r="A102" s="22" t="s">
        <v>155</v>
      </c>
      <c r="B102" s="23">
        <f>SUM(B103:B105)</f>
        <v>195</v>
      </c>
      <c r="C102" s="24"/>
      <c r="D102" s="24">
        <f t="shared" si="2"/>
        <v>195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</row>
    <row r="103" s="1" customFormat="1" ht="25.9" customHeight="1" spans="1:250">
      <c r="A103" s="25" t="s">
        <v>92</v>
      </c>
      <c r="B103" s="23">
        <v>178</v>
      </c>
      <c r="C103" s="24"/>
      <c r="D103" s="24">
        <f t="shared" si="2"/>
        <v>178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</row>
    <row r="104" s="1" customFormat="1" ht="25.9" customHeight="1" spans="1:250">
      <c r="A104" s="25" t="s">
        <v>98</v>
      </c>
      <c r="B104" s="23"/>
      <c r="C104" s="24"/>
      <c r="D104" s="24">
        <f t="shared" si="2"/>
        <v>0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</row>
    <row r="105" s="1" customFormat="1" ht="25.9" customHeight="1" spans="1:250">
      <c r="A105" s="25" t="s">
        <v>156</v>
      </c>
      <c r="B105" s="23">
        <v>17</v>
      </c>
      <c r="C105" s="24"/>
      <c r="D105" s="24">
        <f t="shared" si="2"/>
        <v>17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</row>
    <row r="106" s="1" customFormat="1" ht="25.9" customHeight="1" spans="1:250">
      <c r="A106" s="22" t="s">
        <v>157</v>
      </c>
      <c r="B106" s="23">
        <f>SUM(B107:B110)</f>
        <v>144</v>
      </c>
      <c r="C106" s="24"/>
      <c r="D106" s="24">
        <f t="shared" si="2"/>
        <v>144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</row>
    <row r="107" s="1" customFormat="1" ht="25.9" customHeight="1" spans="1:250">
      <c r="A107" s="25" t="s">
        <v>92</v>
      </c>
      <c r="B107" s="23">
        <v>10</v>
      </c>
      <c r="C107" s="24"/>
      <c r="D107" s="24">
        <f t="shared" si="2"/>
        <v>10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</row>
    <row r="108" s="1" customFormat="1" ht="25.9" customHeight="1" spans="1:250">
      <c r="A108" s="25" t="s">
        <v>158</v>
      </c>
      <c r="B108" s="23">
        <v>8</v>
      </c>
      <c r="C108" s="24"/>
      <c r="D108" s="24">
        <f t="shared" si="2"/>
        <v>8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</row>
    <row r="109" s="1" customFormat="1" ht="25.9" customHeight="1" spans="1:250">
      <c r="A109" s="25" t="s">
        <v>98</v>
      </c>
      <c r="B109" s="23">
        <v>101</v>
      </c>
      <c r="C109" s="24"/>
      <c r="D109" s="24">
        <f t="shared" si="2"/>
        <v>101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</row>
    <row r="110" s="1" customFormat="1" ht="25.9" customHeight="1" spans="1:250">
      <c r="A110" s="25" t="s">
        <v>159</v>
      </c>
      <c r="B110" s="23">
        <v>25</v>
      </c>
      <c r="C110" s="24"/>
      <c r="D110" s="24">
        <f t="shared" ref="D110:D115" si="3">B110+C110</f>
        <v>25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</row>
    <row r="111" s="1" customFormat="1" ht="25.9" customHeight="1" spans="1:250">
      <c r="A111" s="22" t="s">
        <v>160</v>
      </c>
      <c r="B111" s="23">
        <f>23792-4200+20</f>
        <v>19612</v>
      </c>
      <c r="C111" s="24"/>
      <c r="D111" s="24">
        <f t="shared" si="3"/>
        <v>19612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</row>
    <row r="112" s="1" customFormat="1" ht="25.9" customHeight="1" spans="1:250">
      <c r="A112" s="25" t="s">
        <v>161</v>
      </c>
      <c r="B112" s="23">
        <f>23792-4200+20</f>
        <v>19612</v>
      </c>
      <c r="C112" s="24"/>
      <c r="D112" s="24">
        <f t="shared" si="3"/>
        <v>19612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</row>
    <row r="113" s="1" customFormat="1" ht="27" customHeight="1" spans="1:250">
      <c r="A113" s="21" t="s">
        <v>162</v>
      </c>
      <c r="B113" s="19">
        <v>3</v>
      </c>
      <c r="C113" s="20"/>
      <c r="D113" s="20">
        <f t="shared" si="3"/>
        <v>3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</row>
    <row r="114" s="1" customFormat="1" ht="25.9" customHeight="1" spans="1:250">
      <c r="A114" s="21" t="s">
        <v>163</v>
      </c>
      <c r="B114" s="19">
        <v>3116</v>
      </c>
      <c r="C114" s="20"/>
      <c r="D114" s="20">
        <f t="shared" si="3"/>
        <v>3116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</row>
    <row r="115" s="1" customFormat="1" ht="25.9" customHeight="1" spans="1:250">
      <c r="A115" s="22" t="s">
        <v>164</v>
      </c>
      <c r="B115" s="23">
        <v>1430</v>
      </c>
      <c r="C115" s="24"/>
      <c r="D115" s="24">
        <f t="shared" si="3"/>
        <v>1430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</row>
    <row r="116" s="1" customFormat="1" ht="25.9" customHeight="1" spans="1:250">
      <c r="A116" s="22" t="s">
        <v>165</v>
      </c>
      <c r="B116" s="23">
        <v>155</v>
      </c>
      <c r="C116" s="24"/>
      <c r="D116" s="24">
        <f t="shared" ref="D116:D121" si="4">B116+C116</f>
        <v>155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</row>
    <row r="117" s="1" customFormat="1" ht="25.9" customHeight="1" spans="1:250">
      <c r="A117" s="22" t="s">
        <v>166</v>
      </c>
      <c r="B117" s="23">
        <v>528</v>
      </c>
      <c r="C117" s="24"/>
      <c r="D117" s="24">
        <f t="shared" si="4"/>
        <v>528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</row>
    <row r="118" s="1" customFormat="1" ht="25.9" customHeight="1" spans="1:250">
      <c r="A118" s="22" t="s">
        <v>167</v>
      </c>
      <c r="B118" s="23">
        <v>993</v>
      </c>
      <c r="C118" s="24"/>
      <c r="D118" s="24">
        <f t="shared" si="4"/>
        <v>993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</row>
    <row r="119" s="1" customFormat="1" ht="25.9" customHeight="1" spans="1:250">
      <c r="A119" s="22" t="s">
        <v>168</v>
      </c>
      <c r="B119" s="23">
        <v>10</v>
      </c>
      <c r="C119" s="24"/>
      <c r="D119" s="24">
        <f t="shared" si="4"/>
        <v>10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</row>
    <row r="120" s="1" customFormat="1" ht="25.9" customHeight="1" spans="1:250">
      <c r="A120" s="21" t="s">
        <v>169</v>
      </c>
      <c r="B120" s="19">
        <f>88769+466+437+129+4200+30</f>
        <v>94031</v>
      </c>
      <c r="C120" s="20"/>
      <c r="D120" s="20">
        <f t="shared" si="4"/>
        <v>94031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</row>
    <row r="121" s="1" customFormat="1" ht="25.9" customHeight="1" spans="1:250">
      <c r="A121" s="22" t="s">
        <v>170</v>
      </c>
      <c r="B121" s="23">
        <v>3435</v>
      </c>
      <c r="C121" s="24"/>
      <c r="D121" s="24">
        <f t="shared" si="4"/>
        <v>3435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</row>
    <row r="122" s="1" customFormat="1" ht="25.9" customHeight="1" spans="1:250">
      <c r="A122" s="25" t="s">
        <v>92</v>
      </c>
      <c r="B122" s="23">
        <v>282</v>
      </c>
      <c r="C122" s="24"/>
      <c r="D122" s="24">
        <f t="shared" ref="D122:D141" si="5">B122+C122</f>
        <v>282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</row>
    <row r="123" s="1" customFormat="1" ht="25.9" customHeight="1" spans="1:250">
      <c r="A123" s="25" t="s">
        <v>124</v>
      </c>
      <c r="B123" s="23">
        <v>211</v>
      </c>
      <c r="C123" s="24"/>
      <c r="D123" s="24">
        <f t="shared" si="5"/>
        <v>211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</row>
    <row r="124" s="1" customFormat="1" ht="25.9" customHeight="1" spans="1:250">
      <c r="A124" s="25" t="s">
        <v>171</v>
      </c>
      <c r="B124" s="23">
        <v>2942</v>
      </c>
      <c r="C124" s="24"/>
      <c r="D124" s="24">
        <f t="shared" si="5"/>
        <v>2942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</row>
    <row r="125" s="1" customFormat="1" ht="25.9" customHeight="1" spans="1:250">
      <c r="A125" s="22" t="s">
        <v>172</v>
      </c>
      <c r="B125" s="23">
        <f>SUM(B126:B130)</f>
        <v>81244</v>
      </c>
      <c r="C125" s="24"/>
      <c r="D125" s="24">
        <f t="shared" si="5"/>
        <v>81244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</row>
    <row r="126" s="1" customFormat="1" ht="25.9" customHeight="1" spans="1:250">
      <c r="A126" s="25" t="s">
        <v>173</v>
      </c>
      <c r="B126" s="23">
        <f>2135+437</f>
        <v>2572</v>
      </c>
      <c r="C126" s="24"/>
      <c r="D126" s="24">
        <f t="shared" si="5"/>
        <v>2572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</row>
    <row r="127" s="1" customFormat="1" ht="25.9" customHeight="1" spans="1:250">
      <c r="A127" s="25" t="s">
        <v>174</v>
      </c>
      <c r="B127" s="23">
        <v>34481</v>
      </c>
      <c r="C127" s="24"/>
      <c r="D127" s="24">
        <f t="shared" si="5"/>
        <v>34481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</row>
    <row r="128" s="1" customFormat="1" ht="25.9" customHeight="1" spans="1:250">
      <c r="A128" s="25" t="s">
        <v>175</v>
      </c>
      <c r="B128" s="23">
        <v>17556</v>
      </c>
      <c r="C128" s="24"/>
      <c r="D128" s="24">
        <f t="shared" si="5"/>
        <v>17556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</row>
    <row r="129" s="1" customFormat="1" ht="25.9" customHeight="1" spans="1:250">
      <c r="A129" s="25" t="s">
        <v>176</v>
      </c>
      <c r="B129" s="23">
        <f>11331+129</f>
        <v>11460</v>
      </c>
      <c r="C129" s="24"/>
      <c r="D129" s="24">
        <f t="shared" si="5"/>
        <v>11460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</row>
    <row r="130" s="1" customFormat="1" ht="25.9" customHeight="1" spans="1:250">
      <c r="A130" s="25" t="s">
        <v>177</v>
      </c>
      <c r="B130" s="23">
        <v>15175</v>
      </c>
      <c r="C130" s="24"/>
      <c r="D130" s="24">
        <f t="shared" si="5"/>
        <v>15175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</row>
    <row r="131" s="1" customFormat="1" ht="25.9" customHeight="1" spans="1:250">
      <c r="A131" s="22" t="s">
        <v>178</v>
      </c>
      <c r="B131" s="23">
        <v>3972</v>
      </c>
      <c r="C131" s="24"/>
      <c r="D131" s="24">
        <f t="shared" si="5"/>
        <v>3972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</row>
    <row r="132" s="1" customFormat="1" ht="25.9" customHeight="1" spans="1:250">
      <c r="A132" s="25" t="s">
        <v>179</v>
      </c>
      <c r="B132" s="23">
        <v>3972</v>
      </c>
      <c r="C132" s="24"/>
      <c r="D132" s="24">
        <f t="shared" si="5"/>
        <v>3972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</row>
    <row r="133" s="1" customFormat="1" ht="25.9" customHeight="1" spans="1:250">
      <c r="A133" s="22" t="s">
        <v>180</v>
      </c>
      <c r="B133" s="23">
        <v>620</v>
      </c>
      <c r="C133" s="24"/>
      <c r="D133" s="24">
        <f t="shared" si="5"/>
        <v>620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</row>
    <row r="134" s="1" customFormat="1" ht="25.9" customHeight="1" spans="1:250">
      <c r="A134" s="25" t="s">
        <v>181</v>
      </c>
      <c r="B134" s="23">
        <v>608</v>
      </c>
      <c r="C134" s="24"/>
      <c r="D134" s="24">
        <f t="shared" si="5"/>
        <v>608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</row>
    <row r="135" s="1" customFormat="1" ht="25.9" customHeight="1" spans="1:250">
      <c r="A135" s="25" t="s">
        <v>182</v>
      </c>
      <c r="B135" s="23">
        <v>12</v>
      </c>
      <c r="C135" s="24"/>
      <c r="D135" s="24">
        <f t="shared" si="5"/>
        <v>12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</row>
    <row r="136" s="1" customFormat="1" ht="25.9" customHeight="1" spans="1:250">
      <c r="A136" s="22" t="s">
        <v>183</v>
      </c>
      <c r="B136" s="23">
        <v>444</v>
      </c>
      <c r="C136" s="24"/>
      <c r="D136" s="24">
        <f t="shared" si="5"/>
        <v>444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</row>
    <row r="137" s="1" customFormat="1" ht="25.9" customHeight="1" spans="1:250">
      <c r="A137" s="25" t="s">
        <v>184</v>
      </c>
      <c r="B137" s="23">
        <v>444</v>
      </c>
      <c r="C137" s="24"/>
      <c r="D137" s="24">
        <f t="shared" si="5"/>
        <v>444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</row>
    <row r="138" s="1" customFormat="1" ht="25.9" customHeight="1" spans="1:250">
      <c r="A138" s="22" t="s">
        <v>185</v>
      </c>
      <c r="B138" s="23">
        <v>4316</v>
      </c>
      <c r="C138" s="24"/>
      <c r="D138" s="24">
        <f t="shared" si="5"/>
        <v>4316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</row>
    <row r="139" s="1" customFormat="1" ht="25.9" customHeight="1" spans="1:250">
      <c r="A139" s="25" t="s">
        <v>185</v>
      </c>
      <c r="B139" s="23">
        <v>4316</v>
      </c>
      <c r="C139" s="24"/>
      <c r="D139" s="24">
        <f t="shared" si="5"/>
        <v>4316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</row>
    <row r="140" s="1" customFormat="1" ht="25.9" customHeight="1" spans="1:250">
      <c r="A140" s="21" t="s">
        <v>186</v>
      </c>
      <c r="B140" s="19">
        <v>1548</v>
      </c>
      <c r="C140" s="20"/>
      <c r="D140" s="20">
        <f t="shared" si="5"/>
        <v>1548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</row>
    <row r="141" s="1" customFormat="1" ht="25.9" customHeight="1" spans="1:250">
      <c r="A141" s="22" t="s">
        <v>187</v>
      </c>
      <c r="B141" s="23">
        <v>1254</v>
      </c>
      <c r="C141" s="24"/>
      <c r="D141" s="24">
        <f t="shared" si="5"/>
        <v>1254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</row>
    <row r="142" s="1" customFormat="1" ht="25.9" customHeight="1" spans="1:250">
      <c r="A142" s="25" t="s">
        <v>92</v>
      </c>
      <c r="B142" s="23">
        <v>664</v>
      </c>
      <c r="C142" s="24"/>
      <c r="D142" s="24">
        <f t="shared" ref="D142:D156" si="6">B142+C142</f>
        <v>664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</row>
    <row r="143" s="1" customFormat="1" ht="25.9" customHeight="1" spans="1:250">
      <c r="A143" s="25" t="s">
        <v>124</v>
      </c>
      <c r="B143" s="23">
        <v>234</v>
      </c>
      <c r="C143" s="24"/>
      <c r="D143" s="24">
        <f t="shared" si="6"/>
        <v>234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</row>
    <row r="144" s="1" customFormat="1" ht="25.9" customHeight="1" spans="1:250">
      <c r="A144" s="25" t="s">
        <v>188</v>
      </c>
      <c r="B144" s="23">
        <v>356</v>
      </c>
      <c r="C144" s="24"/>
      <c r="D144" s="24">
        <f t="shared" si="6"/>
        <v>356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</row>
    <row r="145" s="1" customFormat="1" ht="25.9" customHeight="1" spans="1:250">
      <c r="A145" s="22" t="s">
        <v>189</v>
      </c>
      <c r="B145" s="23">
        <v>89</v>
      </c>
      <c r="C145" s="24"/>
      <c r="D145" s="24">
        <f t="shared" si="6"/>
        <v>89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</row>
    <row r="146" s="1" customFormat="1" ht="25.9" customHeight="1" spans="1:250">
      <c r="A146" s="25" t="s">
        <v>190</v>
      </c>
      <c r="B146" s="23">
        <v>4</v>
      </c>
      <c r="C146" s="24"/>
      <c r="D146" s="24">
        <f t="shared" si="6"/>
        <v>4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</row>
    <row r="147" s="1" customFormat="1" ht="25.9" customHeight="1" spans="1:250">
      <c r="A147" s="25" t="s">
        <v>191</v>
      </c>
      <c r="B147" s="23">
        <v>85</v>
      </c>
      <c r="C147" s="24"/>
      <c r="D147" s="24">
        <f t="shared" si="6"/>
        <v>85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</row>
    <row r="148" s="1" customFormat="1" ht="25.9" customHeight="1" spans="1:250">
      <c r="A148" s="22" t="s">
        <v>192</v>
      </c>
      <c r="B148" s="23"/>
      <c r="C148" s="24"/>
      <c r="D148" s="24">
        <f t="shared" si="6"/>
        <v>0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</row>
    <row r="149" s="1" customFormat="1" ht="25.9" customHeight="1" spans="1:250">
      <c r="A149" s="25" t="s">
        <v>193</v>
      </c>
      <c r="B149" s="23"/>
      <c r="C149" s="24"/>
      <c r="D149" s="24">
        <f t="shared" si="6"/>
        <v>0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</row>
    <row r="150" s="1" customFormat="1" ht="25.9" customHeight="1" spans="1:250">
      <c r="A150" s="25" t="s">
        <v>194</v>
      </c>
      <c r="B150" s="23"/>
      <c r="C150" s="24"/>
      <c r="D150" s="24">
        <f t="shared" si="6"/>
        <v>0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</row>
    <row r="151" s="1" customFormat="1" ht="25.9" customHeight="1" spans="1:250">
      <c r="A151" s="22" t="s">
        <v>195</v>
      </c>
      <c r="B151" s="23"/>
      <c r="C151" s="24"/>
      <c r="D151" s="24">
        <f t="shared" si="6"/>
        <v>0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</row>
    <row r="152" s="1" customFormat="1" ht="25.9" customHeight="1" spans="1:250">
      <c r="A152" s="25" t="s">
        <v>196</v>
      </c>
      <c r="B152" s="23"/>
      <c r="C152" s="24"/>
      <c r="D152" s="24">
        <f t="shared" si="6"/>
        <v>0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</row>
    <row r="153" s="1" customFormat="1" ht="25.9" customHeight="1" spans="1:250">
      <c r="A153" s="22" t="s">
        <v>197</v>
      </c>
      <c r="B153" s="23">
        <v>205</v>
      </c>
      <c r="C153" s="24"/>
      <c r="D153" s="24">
        <f t="shared" si="6"/>
        <v>205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</row>
    <row r="154" s="1" customFormat="1" ht="25.9" customHeight="1" spans="1:250">
      <c r="A154" s="25" t="s">
        <v>197</v>
      </c>
      <c r="B154" s="23">
        <v>205</v>
      </c>
      <c r="C154" s="24"/>
      <c r="D154" s="24">
        <f t="shared" si="6"/>
        <v>205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</row>
    <row r="155" s="1" customFormat="1" ht="25.9" customHeight="1" spans="1:250">
      <c r="A155" s="21" t="s">
        <v>198</v>
      </c>
      <c r="B155" s="19">
        <f>2484+51</f>
        <v>2535</v>
      </c>
      <c r="C155" s="20"/>
      <c r="D155" s="20">
        <f t="shared" si="6"/>
        <v>2535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</row>
    <row r="156" s="1" customFormat="1" ht="25.9" customHeight="1" spans="1:250">
      <c r="A156" s="22" t="s">
        <v>199</v>
      </c>
      <c r="B156" s="23">
        <f>1293+51</f>
        <v>1344</v>
      </c>
      <c r="C156" s="24"/>
      <c r="D156" s="24">
        <f t="shared" si="6"/>
        <v>1344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</row>
    <row r="157" s="1" customFormat="1" ht="25.9" customHeight="1" spans="1:250">
      <c r="A157" s="25" t="s">
        <v>92</v>
      </c>
      <c r="B157" s="23">
        <v>452</v>
      </c>
      <c r="C157" s="24"/>
      <c r="D157" s="24">
        <f t="shared" ref="D157:D174" si="7">B157+C157</f>
        <v>452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</row>
    <row r="158" s="1" customFormat="1" ht="25.9" customHeight="1" spans="1:250">
      <c r="A158" s="25" t="s">
        <v>124</v>
      </c>
      <c r="B158" s="23">
        <v>162</v>
      </c>
      <c r="C158" s="24"/>
      <c r="D158" s="24">
        <f t="shared" si="7"/>
        <v>162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</row>
    <row r="159" s="1" customFormat="1" ht="25.9" customHeight="1" spans="1:250">
      <c r="A159" s="25" t="s">
        <v>200</v>
      </c>
      <c r="B159" s="23">
        <v>50</v>
      </c>
      <c r="C159" s="24"/>
      <c r="D159" s="24">
        <f t="shared" si="7"/>
        <v>50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</row>
    <row r="160" s="1" customFormat="1" ht="25.9" customHeight="1" spans="1:250">
      <c r="A160" s="25" t="s">
        <v>201</v>
      </c>
      <c r="B160" s="23">
        <v>51</v>
      </c>
      <c r="C160" s="24"/>
      <c r="D160" s="24">
        <f t="shared" si="7"/>
        <v>51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</row>
    <row r="161" s="1" customFormat="1" ht="25.9" customHeight="1" spans="1:250">
      <c r="A161" s="25" t="s">
        <v>202</v>
      </c>
      <c r="B161" s="23">
        <v>102</v>
      </c>
      <c r="C161" s="24"/>
      <c r="D161" s="24">
        <f t="shared" si="7"/>
        <v>102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</row>
    <row r="162" s="1" customFormat="1" ht="25.9" customHeight="1" spans="1:250">
      <c r="A162" s="25" t="s">
        <v>203</v>
      </c>
      <c r="B162" s="23">
        <v>527</v>
      </c>
      <c r="C162" s="24"/>
      <c r="D162" s="24">
        <f t="shared" si="7"/>
        <v>527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</row>
    <row r="163" s="1" customFormat="1" ht="25.9" customHeight="1" spans="1:250">
      <c r="A163" s="22" t="s">
        <v>204</v>
      </c>
      <c r="B163" s="23">
        <v>33</v>
      </c>
      <c r="C163" s="24"/>
      <c r="D163" s="24">
        <f t="shared" si="7"/>
        <v>33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</row>
    <row r="164" s="1" customFormat="1" ht="25.9" customHeight="1" spans="1:250">
      <c r="A164" s="25" t="s">
        <v>205</v>
      </c>
      <c r="B164" s="23">
        <v>23</v>
      </c>
      <c r="C164" s="24"/>
      <c r="D164" s="24">
        <f t="shared" si="7"/>
        <v>23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</row>
    <row r="165" s="1" customFormat="1" ht="25.9" customHeight="1" spans="1:250">
      <c r="A165" s="25" t="s">
        <v>206</v>
      </c>
      <c r="B165" s="23">
        <v>10</v>
      </c>
      <c r="C165" s="24"/>
      <c r="D165" s="24">
        <f t="shared" si="7"/>
        <v>10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</row>
    <row r="166" s="1" customFormat="1" ht="25.9" customHeight="1" spans="1:250">
      <c r="A166" s="22" t="s">
        <v>207</v>
      </c>
      <c r="B166" s="23">
        <v>155</v>
      </c>
      <c r="C166" s="24"/>
      <c r="D166" s="24">
        <f t="shared" si="7"/>
        <v>155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</row>
    <row r="167" s="1" customFormat="1" ht="25.9" customHeight="1" spans="1:250">
      <c r="A167" s="25" t="s">
        <v>208</v>
      </c>
      <c r="B167" s="23"/>
      <c r="C167" s="24"/>
      <c r="D167" s="24">
        <f t="shared" si="7"/>
        <v>0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</row>
    <row r="168" s="1" customFormat="1" ht="25.9" customHeight="1" spans="1:250">
      <c r="A168" s="25" t="s">
        <v>209</v>
      </c>
      <c r="B168" s="23">
        <v>155</v>
      </c>
      <c r="C168" s="24"/>
      <c r="D168" s="24">
        <f t="shared" si="7"/>
        <v>155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</row>
    <row r="169" s="1" customFormat="1" ht="25.9" customHeight="1" spans="1:250">
      <c r="A169" s="22" t="s">
        <v>210</v>
      </c>
      <c r="B169" s="23">
        <v>1003</v>
      </c>
      <c r="C169" s="24"/>
      <c r="D169" s="24">
        <f t="shared" si="7"/>
        <v>1003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</row>
    <row r="170" s="1" customFormat="1" ht="25.9" customHeight="1" spans="1:250">
      <c r="A170" s="25" t="s">
        <v>211</v>
      </c>
      <c r="B170" s="23"/>
      <c r="C170" s="24"/>
      <c r="D170" s="24">
        <f t="shared" si="7"/>
        <v>0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</row>
    <row r="171" s="1" customFormat="1" ht="25.9" customHeight="1" spans="1:250">
      <c r="A171" s="25" t="s">
        <v>212</v>
      </c>
      <c r="B171" s="23">
        <v>4</v>
      </c>
      <c r="C171" s="24"/>
      <c r="D171" s="24">
        <f t="shared" si="7"/>
        <v>4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</row>
    <row r="172" s="1" customFormat="1" ht="25.9" customHeight="1" spans="1:250">
      <c r="A172" s="25" t="s">
        <v>210</v>
      </c>
      <c r="B172" s="23">
        <v>999</v>
      </c>
      <c r="C172" s="24"/>
      <c r="D172" s="24">
        <f t="shared" si="7"/>
        <v>999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</row>
    <row r="173" s="1" customFormat="1" ht="25.9" customHeight="1" spans="1:250">
      <c r="A173" s="21" t="s">
        <v>213</v>
      </c>
      <c r="B173" s="19">
        <f>52405+7804+1903+951</f>
        <v>63063</v>
      </c>
      <c r="C173" s="20"/>
      <c r="D173" s="20">
        <f t="shared" si="7"/>
        <v>63063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</row>
    <row r="174" s="1" customFormat="1" ht="25.9" customHeight="1" spans="1:250">
      <c r="A174" s="22" t="s">
        <v>214</v>
      </c>
      <c r="B174" s="23">
        <v>1031</v>
      </c>
      <c r="C174" s="24"/>
      <c r="D174" s="24">
        <f t="shared" si="7"/>
        <v>1031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</row>
    <row r="175" s="1" customFormat="1" ht="25.9" customHeight="1" spans="1:250">
      <c r="A175" s="25" t="s">
        <v>92</v>
      </c>
      <c r="B175" s="23">
        <v>683</v>
      </c>
      <c r="C175" s="24"/>
      <c r="D175" s="24">
        <f t="shared" ref="D175:D206" si="8">B175+C175</f>
        <v>683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</row>
    <row r="176" s="1" customFormat="1" ht="25.9" customHeight="1" spans="1:250">
      <c r="A176" s="25" t="s">
        <v>215</v>
      </c>
      <c r="B176" s="23">
        <v>127</v>
      </c>
      <c r="C176" s="24"/>
      <c r="D176" s="24">
        <f t="shared" si="8"/>
        <v>127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</row>
    <row r="177" s="1" customFormat="1" ht="25.9" customHeight="1" spans="1:250">
      <c r="A177" s="25" t="s">
        <v>216</v>
      </c>
      <c r="B177" s="23">
        <v>2</v>
      </c>
      <c r="C177" s="24"/>
      <c r="D177" s="24">
        <f t="shared" si="8"/>
        <v>2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</row>
    <row r="178" s="1" customFormat="1" ht="25.9" customHeight="1" spans="1:250">
      <c r="A178" s="25" t="s">
        <v>217</v>
      </c>
      <c r="B178" s="23">
        <v>10</v>
      </c>
      <c r="C178" s="24"/>
      <c r="D178" s="24">
        <f t="shared" si="8"/>
        <v>10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</row>
    <row r="179" s="1" customFormat="1" ht="25.9" customHeight="1" spans="1:250">
      <c r="A179" s="25" t="s">
        <v>218</v>
      </c>
      <c r="B179" s="23"/>
      <c r="C179" s="24"/>
      <c r="D179" s="24">
        <f t="shared" si="8"/>
        <v>0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</row>
    <row r="180" s="1" customFormat="1" ht="25.9" customHeight="1" spans="1:250">
      <c r="A180" s="25" t="s">
        <v>219</v>
      </c>
      <c r="B180" s="23">
        <v>60</v>
      </c>
      <c r="C180" s="24"/>
      <c r="D180" s="24">
        <f t="shared" si="8"/>
        <v>60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</row>
    <row r="181" s="1" customFormat="1" ht="25.9" customHeight="1" spans="1:250">
      <c r="A181" s="25" t="s">
        <v>98</v>
      </c>
      <c r="B181" s="23">
        <v>83</v>
      </c>
      <c r="C181" s="24"/>
      <c r="D181" s="24">
        <f t="shared" si="8"/>
        <v>83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</row>
    <row r="182" s="1" customFormat="1" ht="25.9" customHeight="1" spans="1:250">
      <c r="A182" s="25" t="s">
        <v>220</v>
      </c>
      <c r="B182" s="23">
        <v>66</v>
      </c>
      <c r="C182" s="24"/>
      <c r="D182" s="24">
        <f t="shared" si="8"/>
        <v>66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</row>
    <row r="183" s="1" customFormat="1" ht="25.9" customHeight="1" spans="1:250">
      <c r="A183" s="22" t="s">
        <v>221</v>
      </c>
      <c r="B183" s="23">
        <v>1334</v>
      </c>
      <c r="C183" s="24"/>
      <c r="D183" s="24">
        <f t="shared" si="8"/>
        <v>1334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</row>
    <row r="184" s="1" customFormat="1" ht="25.9" customHeight="1" spans="1:250">
      <c r="A184" s="25" t="s">
        <v>92</v>
      </c>
      <c r="B184" s="23">
        <v>213</v>
      </c>
      <c r="C184" s="24"/>
      <c r="D184" s="24">
        <f t="shared" si="8"/>
        <v>213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</row>
    <row r="185" s="1" customFormat="1" ht="25.9" customHeight="1" spans="1:250">
      <c r="A185" s="25" t="s">
        <v>93</v>
      </c>
      <c r="B185" s="23"/>
      <c r="C185" s="24"/>
      <c r="D185" s="24">
        <f t="shared" si="8"/>
        <v>0</v>
      </c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</row>
    <row r="186" s="1" customFormat="1" ht="25.9" customHeight="1" spans="1:250">
      <c r="A186" s="25" t="s">
        <v>124</v>
      </c>
      <c r="B186" s="23">
        <v>222</v>
      </c>
      <c r="C186" s="24"/>
      <c r="D186" s="24">
        <f t="shared" si="8"/>
        <v>222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</row>
    <row r="187" s="1" customFormat="1" ht="25.9" customHeight="1" spans="1:250">
      <c r="A187" s="25" t="s">
        <v>222</v>
      </c>
      <c r="B187" s="23">
        <v>899</v>
      </c>
      <c r="C187" s="24"/>
      <c r="D187" s="24">
        <f t="shared" si="8"/>
        <v>899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</row>
    <row r="188" s="1" customFormat="1" ht="25.9" customHeight="1" spans="1:250">
      <c r="A188" s="22" t="s">
        <v>223</v>
      </c>
      <c r="B188" s="23">
        <f>33561+1903+95</f>
        <v>35559</v>
      </c>
      <c r="C188" s="24"/>
      <c r="D188" s="24">
        <f t="shared" si="8"/>
        <v>35559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</row>
    <row r="189" s="1" customFormat="1" ht="25.9" customHeight="1" spans="1:250">
      <c r="A189" s="25" t="s">
        <v>224</v>
      </c>
      <c r="B189" s="23">
        <v>6935</v>
      </c>
      <c r="C189" s="24"/>
      <c r="D189" s="24">
        <f t="shared" si="8"/>
        <v>6935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</row>
    <row r="190" s="1" customFormat="1" ht="25.9" customHeight="1" spans="1:250">
      <c r="A190" s="25" t="s">
        <v>225</v>
      </c>
      <c r="B190" s="23">
        <v>10078</v>
      </c>
      <c r="C190" s="24"/>
      <c r="D190" s="24">
        <f t="shared" si="8"/>
        <v>10078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</row>
    <row r="191" s="1" customFormat="1" ht="25.9" customHeight="1" spans="1:250">
      <c r="A191" s="25" t="s">
        <v>226</v>
      </c>
      <c r="B191" s="23">
        <f>11116+1903</f>
        <v>13019</v>
      </c>
      <c r="C191" s="24"/>
      <c r="D191" s="24">
        <f t="shared" si="8"/>
        <v>13019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</row>
    <row r="192" s="1" customFormat="1" ht="25.9" customHeight="1" spans="1:250">
      <c r="A192" s="25" t="s">
        <v>227</v>
      </c>
      <c r="B192" s="23">
        <f>5421+951</f>
        <v>6372</v>
      </c>
      <c r="C192" s="24"/>
      <c r="D192" s="24">
        <f t="shared" si="8"/>
        <v>6372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</row>
    <row r="193" s="1" customFormat="1" ht="25.9" customHeight="1" spans="1:250">
      <c r="A193" s="25" t="s">
        <v>228</v>
      </c>
      <c r="B193" s="23">
        <v>11</v>
      </c>
      <c r="C193" s="24"/>
      <c r="D193" s="24">
        <f t="shared" si="8"/>
        <v>11</v>
      </c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</row>
    <row r="194" s="1" customFormat="1" ht="25.9" customHeight="1" spans="1:250">
      <c r="A194" s="22" t="s">
        <v>229</v>
      </c>
      <c r="B194" s="23"/>
      <c r="C194" s="24"/>
      <c r="D194" s="24">
        <f t="shared" si="8"/>
        <v>0</v>
      </c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</row>
    <row r="195" s="1" customFormat="1" ht="25.9" customHeight="1" spans="1:250">
      <c r="A195" s="25" t="s">
        <v>230</v>
      </c>
      <c r="B195" s="23"/>
      <c r="C195" s="24"/>
      <c r="D195" s="24">
        <f t="shared" si="8"/>
        <v>0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</row>
    <row r="196" s="1" customFormat="1" ht="25.9" customHeight="1" spans="1:250">
      <c r="A196" s="22" t="s">
        <v>231</v>
      </c>
      <c r="B196" s="23">
        <v>258</v>
      </c>
      <c r="C196" s="24"/>
      <c r="D196" s="24">
        <f t="shared" si="8"/>
        <v>258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</row>
    <row r="197" s="1" customFormat="1" ht="25.9" customHeight="1" spans="1:250">
      <c r="A197" s="25" t="s">
        <v>232</v>
      </c>
      <c r="B197" s="23">
        <v>11</v>
      </c>
      <c r="C197" s="24"/>
      <c r="D197" s="24">
        <f t="shared" si="8"/>
        <v>11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</row>
    <row r="198" s="1" customFormat="1" ht="25.9" customHeight="1" spans="1:250">
      <c r="A198" s="25" t="s">
        <v>233</v>
      </c>
      <c r="B198" s="23">
        <v>17</v>
      </c>
      <c r="C198" s="24"/>
      <c r="D198" s="24">
        <f t="shared" si="8"/>
        <v>17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</row>
    <row r="199" s="1" customFormat="1" ht="25.9" customHeight="1" spans="1:250">
      <c r="A199" s="25" t="s">
        <v>234</v>
      </c>
      <c r="B199" s="23">
        <v>230</v>
      </c>
      <c r="C199" s="24"/>
      <c r="D199" s="24">
        <f t="shared" si="8"/>
        <v>230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</row>
    <row r="200" s="1" customFormat="1" ht="25.9" customHeight="1" spans="1:250">
      <c r="A200" s="22" t="s">
        <v>235</v>
      </c>
      <c r="B200" s="23">
        <v>3015</v>
      </c>
      <c r="C200" s="24"/>
      <c r="D200" s="24">
        <f t="shared" si="8"/>
        <v>3015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</row>
    <row r="201" s="1" customFormat="1" ht="25.9" customHeight="1" spans="1:250">
      <c r="A201" s="25" t="s">
        <v>236</v>
      </c>
      <c r="B201" s="23">
        <v>800</v>
      </c>
      <c r="C201" s="24"/>
      <c r="D201" s="24">
        <f t="shared" si="8"/>
        <v>800</v>
      </c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</row>
    <row r="202" s="1" customFormat="1" ht="25.9" customHeight="1" spans="1:250">
      <c r="A202" s="25" t="s">
        <v>237</v>
      </c>
      <c r="B202" s="23">
        <v>254</v>
      </c>
      <c r="C202" s="24"/>
      <c r="D202" s="24">
        <f t="shared" si="8"/>
        <v>254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</row>
    <row r="203" s="1" customFormat="1" ht="25.9" customHeight="1" spans="1:250">
      <c r="A203" s="25" t="s">
        <v>238</v>
      </c>
      <c r="B203" s="23">
        <v>1961</v>
      </c>
      <c r="C203" s="24"/>
      <c r="D203" s="24">
        <f t="shared" si="8"/>
        <v>1961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</row>
    <row r="204" s="1" customFormat="1" ht="25.9" customHeight="1" spans="1:250">
      <c r="A204" s="22" t="s">
        <v>239</v>
      </c>
      <c r="B204" s="23">
        <v>476</v>
      </c>
      <c r="C204" s="24"/>
      <c r="D204" s="24">
        <f t="shared" si="8"/>
        <v>476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</row>
    <row r="205" s="1" customFormat="1" ht="25.9" customHeight="1" spans="1:250">
      <c r="A205" s="25" t="s">
        <v>240</v>
      </c>
      <c r="B205" s="23">
        <v>441</v>
      </c>
      <c r="C205" s="24"/>
      <c r="D205" s="24">
        <f t="shared" si="8"/>
        <v>441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</row>
    <row r="206" s="1" customFormat="1" ht="25.9" customHeight="1" spans="1:250">
      <c r="A206" s="25" t="s">
        <v>241</v>
      </c>
      <c r="B206" s="23"/>
      <c r="C206" s="24"/>
      <c r="D206" s="24">
        <f t="shared" si="8"/>
        <v>0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</row>
    <row r="207" s="1" customFormat="1" ht="25.9" customHeight="1" spans="1:250">
      <c r="A207" s="25" t="s">
        <v>242</v>
      </c>
      <c r="B207" s="23">
        <v>11</v>
      </c>
      <c r="C207" s="24"/>
      <c r="D207" s="24">
        <f t="shared" ref="D207:D241" si="9">B207+C207</f>
        <v>11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</row>
    <row r="208" s="1" customFormat="1" ht="25.9" customHeight="1" spans="1:250">
      <c r="A208" s="25" t="s">
        <v>243</v>
      </c>
      <c r="B208" s="23">
        <v>24</v>
      </c>
      <c r="C208" s="24"/>
      <c r="D208" s="24">
        <f t="shared" si="9"/>
        <v>24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</row>
    <row r="209" s="1" customFormat="1" ht="25.9" customHeight="1" spans="1:250">
      <c r="A209" s="22" t="s">
        <v>244</v>
      </c>
      <c r="B209" s="23">
        <v>2165</v>
      </c>
      <c r="C209" s="24"/>
      <c r="D209" s="24">
        <f t="shared" si="9"/>
        <v>2165</v>
      </c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</row>
    <row r="210" s="1" customFormat="1" ht="25.9" customHeight="1" spans="1:250">
      <c r="A210" s="25" t="s">
        <v>245</v>
      </c>
      <c r="B210" s="23">
        <v>456</v>
      </c>
      <c r="C210" s="24"/>
      <c r="D210" s="24">
        <f t="shared" si="9"/>
        <v>456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</row>
    <row r="211" s="1" customFormat="1" ht="25.9" customHeight="1" spans="1:250">
      <c r="A211" s="25" t="s">
        <v>246</v>
      </c>
      <c r="B211" s="23">
        <v>221</v>
      </c>
      <c r="C211" s="24"/>
      <c r="D211" s="24">
        <f t="shared" si="9"/>
        <v>221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</row>
    <row r="212" s="1" customFormat="1" ht="24" customHeight="1" spans="1:250">
      <c r="A212" s="25" t="s">
        <v>247</v>
      </c>
      <c r="B212" s="23">
        <v>435</v>
      </c>
      <c r="C212" s="24"/>
      <c r="D212" s="24">
        <f t="shared" si="9"/>
        <v>435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</row>
    <row r="213" s="1" customFormat="1" ht="25.9" customHeight="1" spans="1:250">
      <c r="A213" s="25" t="s">
        <v>248</v>
      </c>
      <c r="B213" s="23"/>
      <c r="C213" s="24"/>
      <c r="D213" s="24">
        <f t="shared" si="9"/>
        <v>0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</row>
    <row r="214" s="1" customFormat="1" ht="25.9" customHeight="1" spans="1:250">
      <c r="A214" s="25" t="s">
        <v>249</v>
      </c>
      <c r="B214" s="23">
        <v>1053</v>
      </c>
      <c r="C214" s="24"/>
      <c r="D214" s="24">
        <f t="shared" si="9"/>
        <v>1053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</row>
    <row r="215" s="1" customFormat="1" ht="25.9" customHeight="1" spans="1:250">
      <c r="A215" s="22" t="s">
        <v>250</v>
      </c>
      <c r="B215" s="23">
        <v>1667</v>
      </c>
      <c r="C215" s="24"/>
      <c r="D215" s="24">
        <f t="shared" si="9"/>
        <v>1667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</row>
    <row r="216" s="1" customFormat="1" ht="25.9" customHeight="1" spans="1:250">
      <c r="A216" s="25" t="s">
        <v>92</v>
      </c>
      <c r="B216" s="23">
        <v>93</v>
      </c>
      <c r="C216" s="24"/>
      <c r="D216" s="24">
        <f t="shared" si="9"/>
        <v>93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</row>
    <row r="217" s="1" customFormat="1" ht="25.9" customHeight="1" spans="1:250">
      <c r="A217" s="25" t="s">
        <v>124</v>
      </c>
      <c r="B217" s="23">
        <v>28</v>
      </c>
      <c r="C217" s="24"/>
      <c r="D217" s="24">
        <f t="shared" si="9"/>
        <v>28</v>
      </c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</row>
    <row r="218" s="1" customFormat="1" ht="25.9" customHeight="1" spans="1:250">
      <c r="A218" s="25" t="s">
        <v>251</v>
      </c>
      <c r="B218" s="23">
        <v>10</v>
      </c>
      <c r="C218" s="24"/>
      <c r="D218" s="24">
        <f t="shared" si="9"/>
        <v>10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</row>
    <row r="219" s="1" customFormat="1" ht="25.9" customHeight="1" spans="1:250">
      <c r="A219" s="25" t="s">
        <v>252</v>
      </c>
      <c r="B219" s="23">
        <v>1</v>
      </c>
      <c r="C219" s="24"/>
      <c r="D219" s="24">
        <f t="shared" si="9"/>
        <v>1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</row>
    <row r="220" s="1" customFormat="1" ht="25.9" customHeight="1" spans="1:250">
      <c r="A220" s="25" t="s">
        <v>253</v>
      </c>
      <c r="B220" s="23">
        <v>1408</v>
      </c>
      <c r="C220" s="24"/>
      <c r="D220" s="24">
        <f t="shared" si="9"/>
        <v>1408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</row>
    <row r="221" s="1" customFormat="1" ht="25.9" customHeight="1" spans="1:250">
      <c r="A221" s="25" t="s">
        <v>254</v>
      </c>
      <c r="B221" s="23">
        <v>127</v>
      </c>
      <c r="C221" s="24"/>
      <c r="D221" s="24">
        <f t="shared" si="9"/>
        <v>127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</row>
    <row r="222" s="1" customFormat="1" ht="25.9" customHeight="1" spans="1:250">
      <c r="A222" s="22" t="s">
        <v>255</v>
      </c>
      <c r="B222" s="23">
        <v>5</v>
      </c>
      <c r="C222" s="24"/>
      <c r="D222" s="24">
        <f t="shared" si="9"/>
        <v>5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</row>
    <row r="223" s="1" customFormat="1" ht="25.9" customHeight="1" spans="1:250">
      <c r="A223" s="25" t="s">
        <v>256</v>
      </c>
      <c r="B223" s="23">
        <v>5</v>
      </c>
      <c r="C223" s="24"/>
      <c r="D223" s="24">
        <f t="shared" si="9"/>
        <v>5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</row>
    <row r="224" s="1" customFormat="1" ht="25.9" customHeight="1" spans="1:250">
      <c r="A224" s="22" t="s">
        <v>257</v>
      </c>
      <c r="B224" s="23">
        <v>3363</v>
      </c>
      <c r="C224" s="24"/>
      <c r="D224" s="24">
        <f t="shared" si="9"/>
        <v>3363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</row>
    <row r="225" s="1" customFormat="1" ht="25.9" customHeight="1" spans="1:250">
      <c r="A225" s="25" t="s">
        <v>258</v>
      </c>
      <c r="B225" s="23">
        <v>1658</v>
      </c>
      <c r="C225" s="24"/>
      <c r="D225" s="24">
        <f t="shared" si="9"/>
        <v>1658</v>
      </c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</row>
    <row r="226" s="1" customFormat="1" ht="25.9" customHeight="1" spans="1:250">
      <c r="A226" s="25" t="s">
        <v>259</v>
      </c>
      <c r="B226" s="23">
        <v>1705</v>
      </c>
      <c r="C226" s="24"/>
      <c r="D226" s="24">
        <f t="shared" si="9"/>
        <v>1705</v>
      </c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</row>
    <row r="227" s="1" customFormat="1" ht="25.9" customHeight="1" spans="1:250">
      <c r="A227" s="22" t="s">
        <v>260</v>
      </c>
      <c r="B227" s="23">
        <v>81</v>
      </c>
      <c r="C227" s="24"/>
      <c r="D227" s="24">
        <f t="shared" si="9"/>
        <v>81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</row>
    <row r="228" s="1" customFormat="1" ht="25.9" customHeight="1" spans="1:250">
      <c r="A228" s="25" t="s">
        <v>261</v>
      </c>
      <c r="B228" s="23">
        <v>80</v>
      </c>
      <c r="C228" s="24"/>
      <c r="D228" s="24">
        <f t="shared" si="9"/>
        <v>80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</row>
    <row r="229" s="1" customFormat="1" ht="25.9" customHeight="1" spans="1:250">
      <c r="A229" s="25" t="s">
        <v>262</v>
      </c>
      <c r="B229" s="23">
        <v>1</v>
      </c>
      <c r="C229" s="24"/>
      <c r="D229" s="24">
        <f t="shared" si="9"/>
        <v>1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</row>
    <row r="230" s="1" customFormat="1" ht="25.9" customHeight="1" spans="1:250">
      <c r="A230" s="22" t="s">
        <v>263</v>
      </c>
      <c r="B230" s="23">
        <v>1983</v>
      </c>
      <c r="C230" s="24"/>
      <c r="D230" s="24">
        <f t="shared" si="9"/>
        <v>1983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</row>
    <row r="231" s="1" customFormat="1" ht="25.9" customHeight="1" spans="1:250">
      <c r="A231" s="25" t="s">
        <v>264</v>
      </c>
      <c r="B231" s="23">
        <v>639</v>
      </c>
      <c r="C231" s="24"/>
      <c r="D231" s="24">
        <f t="shared" si="9"/>
        <v>639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</row>
    <row r="232" s="1" customFormat="1" ht="25.9" customHeight="1" spans="1:250">
      <c r="A232" s="25" t="s">
        <v>265</v>
      </c>
      <c r="B232" s="23">
        <v>1344</v>
      </c>
      <c r="C232" s="24"/>
      <c r="D232" s="24">
        <f t="shared" si="9"/>
        <v>1344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</row>
    <row r="233" s="1" customFormat="1" ht="25.9" customHeight="1" spans="1:250">
      <c r="A233" s="22" t="s">
        <v>266</v>
      </c>
      <c r="B233" s="23">
        <v>15</v>
      </c>
      <c r="C233" s="24"/>
      <c r="D233" s="24">
        <f t="shared" si="9"/>
        <v>15</v>
      </c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</row>
    <row r="234" s="1" customFormat="1" ht="25.9" customHeight="1" spans="1:250">
      <c r="A234" s="25" t="s">
        <v>267</v>
      </c>
      <c r="B234" s="23">
        <v>5</v>
      </c>
      <c r="C234" s="24"/>
      <c r="D234" s="24">
        <f t="shared" si="9"/>
        <v>5</v>
      </c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</row>
    <row r="235" s="1" customFormat="1" ht="25.9" customHeight="1" spans="1:250">
      <c r="A235" s="25" t="s">
        <v>268</v>
      </c>
      <c r="B235" s="23">
        <v>10</v>
      </c>
      <c r="C235" s="24"/>
      <c r="D235" s="24">
        <f t="shared" si="9"/>
        <v>10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</row>
    <row r="236" s="1" customFormat="1" ht="25.9" customHeight="1" spans="1:250">
      <c r="A236" s="22" t="s">
        <v>269</v>
      </c>
      <c r="B236" s="23">
        <v>10642</v>
      </c>
      <c r="C236" s="24"/>
      <c r="D236" s="24">
        <f t="shared" si="9"/>
        <v>10642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</row>
    <row r="237" s="1" customFormat="1" ht="25.9" customHeight="1" spans="1:250">
      <c r="A237" s="25" t="s">
        <v>270</v>
      </c>
      <c r="B237" s="23"/>
      <c r="C237" s="24"/>
      <c r="D237" s="24">
        <f t="shared" si="9"/>
        <v>0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</row>
    <row r="238" s="1" customFormat="1" ht="25.9" customHeight="1" spans="1:250">
      <c r="A238" s="25" t="s">
        <v>271</v>
      </c>
      <c r="B238" s="23">
        <f>2838+7804</f>
        <v>10642</v>
      </c>
      <c r="C238" s="24"/>
      <c r="D238" s="24">
        <f t="shared" si="9"/>
        <v>10642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</row>
    <row r="239" s="1" customFormat="1" ht="25.9" customHeight="1" spans="1:250">
      <c r="A239" s="22" t="s">
        <v>272</v>
      </c>
      <c r="B239" s="23">
        <v>595</v>
      </c>
      <c r="C239" s="24"/>
      <c r="D239" s="24">
        <f t="shared" si="9"/>
        <v>595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</row>
    <row r="240" s="1" customFormat="1" ht="25.9" customHeight="1" spans="1:250">
      <c r="A240" s="25" t="s">
        <v>92</v>
      </c>
      <c r="B240" s="23">
        <v>143</v>
      </c>
      <c r="C240" s="24"/>
      <c r="D240" s="24">
        <f t="shared" si="9"/>
        <v>143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</row>
    <row r="241" s="1" customFormat="1" ht="25.9" customHeight="1" spans="1:250">
      <c r="A241" s="25" t="s">
        <v>273</v>
      </c>
      <c r="B241" s="23">
        <v>2</v>
      </c>
      <c r="C241" s="24"/>
      <c r="D241" s="24">
        <f t="shared" si="9"/>
        <v>2</v>
      </c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</row>
    <row r="242" s="1" customFormat="1" ht="25.9" customHeight="1" spans="1:250">
      <c r="A242" s="25" t="s">
        <v>98</v>
      </c>
      <c r="B242" s="23">
        <v>106</v>
      </c>
      <c r="C242" s="24"/>
      <c r="D242" s="24">
        <f t="shared" ref="D242:D247" si="10">B242+C242</f>
        <v>106</v>
      </c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</row>
    <row r="243" s="1" customFormat="1" ht="25.9" customHeight="1" spans="1:250">
      <c r="A243" s="25" t="s">
        <v>274</v>
      </c>
      <c r="B243" s="23">
        <v>344</v>
      </c>
      <c r="C243" s="24"/>
      <c r="D243" s="24">
        <f t="shared" si="10"/>
        <v>344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</row>
    <row r="244" s="1" customFormat="1" ht="25.9" customHeight="1" spans="1:250">
      <c r="A244" s="22" t="s">
        <v>275</v>
      </c>
      <c r="B244" s="23">
        <v>18</v>
      </c>
      <c r="C244" s="24"/>
      <c r="D244" s="24">
        <f t="shared" si="10"/>
        <v>18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</row>
    <row r="245" s="1" customFormat="1" ht="25.9" customHeight="1" spans="1:250">
      <c r="A245" s="25" t="s">
        <v>275</v>
      </c>
      <c r="B245" s="23">
        <v>18</v>
      </c>
      <c r="C245" s="24"/>
      <c r="D245" s="24">
        <f t="shared" si="10"/>
        <v>18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</row>
    <row r="246" s="1" customFormat="1" ht="25.9" customHeight="1" spans="1:250">
      <c r="A246" s="21" t="s">
        <v>276</v>
      </c>
      <c r="B246" s="19">
        <v>52467</v>
      </c>
      <c r="C246" s="20"/>
      <c r="D246" s="20">
        <f t="shared" si="10"/>
        <v>52467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</row>
    <row r="247" s="1" customFormat="1" ht="25.9" customHeight="1" spans="1:250">
      <c r="A247" s="22" t="s">
        <v>277</v>
      </c>
      <c r="B247" s="23">
        <v>810</v>
      </c>
      <c r="C247" s="24"/>
      <c r="D247" s="24">
        <f t="shared" si="10"/>
        <v>810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</row>
    <row r="248" s="1" customFormat="1" ht="25.9" customHeight="1" spans="1:250">
      <c r="A248" s="25" t="s">
        <v>92</v>
      </c>
      <c r="B248" s="23">
        <v>636</v>
      </c>
      <c r="C248" s="24"/>
      <c r="D248" s="24">
        <f t="shared" ref="D248:D279" si="11">B248+C248</f>
        <v>636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</row>
    <row r="249" s="1" customFormat="1" ht="25.9" customHeight="1" spans="1:250">
      <c r="A249" s="25" t="s">
        <v>124</v>
      </c>
      <c r="B249" s="23">
        <v>169</v>
      </c>
      <c r="C249" s="24"/>
      <c r="D249" s="24">
        <f t="shared" si="11"/>
        <v>169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</row>
    <row r="250" s="1" customFormat="1" ht="25.9" customHeight="1" spans="1:250">
      <c r="A250" s="25" t="s">
        <v>278</v>
      </c>
      <c r="B250" s="23">
        <v>5</v>
      </c>
      <c r="C250" s="24"/>
      <c r="D250" s="24">
        <f t="shared" si="11"/>
        <v>5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</row>
    <row r="251" s="1" customFormat="1" ht="25.9" customHeight="1" spans="1:250">
      <c r="A251" s="22" t="s">
        <v>279</v>
      </c>
      <c r="B251" s="23">
        <v>16304</v>
      </c>
      <c r="C251" s="24"/>
      <c r="D251" s="24">
        <f t="shared" si="11"/>
        <v>16304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</row>
    <row r="252" s="1" customFormat="1" ht="25.9" customHeight="1" spans="1:250">
      <c r="A252" s="25" t="s">
        <v>280</v>
      </c>
      <c r="B252" s="23">
        <v>16213</v>
      </c>
      <c r="C252" s="24"/>
      <c r="D252" s="24">
        <f t="shared" si="11"/>
        <v>16213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</row>
    <row r="253" s="1" customFormat="1" ht="25.9" customHeight="1" spans="1:250">
      <c r="A253" s="25" t="s">
        <v>281</v>
      </c>
      <c r="B253" s="23">
        <v>91</v>
      </c>
      <c r="C253" s="24"/>
      <c r="D253" s="24">
        <f t="shared" si="11"/>
        <v>91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</row>
    <row r="254" s="1" customFormat="1" ht="25.9" customHeight="1" spans="1:250">
      <c r="A254" s="22" t="s">
        <v>282</v>
      </c>
      <c r="B254" s="23">
        <v>6543</v>
      </c>
      <c r="C254" s="24"/>
      <c r="D254" s="24">
        <f t="shared" si="11"/>
        <v>6543</v>
      </c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</row>
    <row r="255" s="1" customFormat="1" ht="25.9" customHeight="1" spans="1:250">
      <c r="A255" s="25" t="s">
        <v>283</v>
      </c>
      <c r="B255" s="23"/>
      <c r="C255" s="24"/>
      <c r="D255" s="24">
        <f t="shared" si="11"/>
        <v>0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</row>
    <row r="256" s="1" customFormat="1" ht="25.9" customHeight="1" spans="1:250">
      <c r="A256" s="25" t="s">
        <v>284</v>
      </c>
      <c r="B256" s="23"/>
      <c r="C256" s="24"/>
      <c r="D256" s="24">
        <f t="shared" si="11"/>
        <v>0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</row>
    <row r="257" s="1" customFormat="1" ht="25.9" customHeight="1" spans="1:250">
      <c r="A257" s="25" t="s">
        <v>285</v>
      </c>
      <c r="B257" s="23">
        <v>6543</v>
      </c>
      <c r="C257" s="24"/>
      <c r="D257" s="24">
        <f t="shared" si="11"/>
        <v>6543</v>
      </c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</row>
    <row r="258" s="1" customFormat="1" ht="25.9" customHeight="1" spans="1:250">
      <c r="A258" s="22" t="s">
        <v>286</v>
      </c>
      <c r="B258" s="23">
        <v>7958</v>
      </c>
      <c r="C258" s="24"/>
      <c r="D258" s="24">
        <f t="shared" si="11"/>
        <v>7958</v>
      </c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</row>
    <row r="259" s="1" customFormat="1" ht="25.9" customHeight="1" spans="1:250">
      <c r="A259" s="25" t="s">
        <v>287</v>
      </c>
      <c r="B259" s="23">
        <v>814</v>
      </c>
      <c r="C259" s="24"/>
      <c r="D259" s="24">
        <f t="shared" si="11"/>
        <v>814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</row>
    <row r="260" s="1" customFormat="1" ht="25.9" customHeight="1" spans="1:250">
      <c r="A260" s="25" t="s">
        <v>288</v>
      </c>
      <c r="B260" s="23">
        <v>6</v>
      </c>
      <c r="C260" s="24"/>
      <c r="D260" s="24">
        <f t="shared" si="11"/>
        <v>6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</row>
    <row r="261" s="1" customFormat="1" ht="25.9" customHeight="1" spans="1:250">
      <c r="A261" s="25" t="s">
        <v>289</v>
      </c>
      <c r="B261" s="23">
        <v>6105</v>
      </c>
      <c r="C261" s="24"/>
      <c r="D261" s="24">
        <f t="shared" si="11"/>
        <v>6105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</row>
    <row r="262" s="1" customFormat="1" ht="25.9" customHeight="1" spans="1:250">
      <c r="A262" s="25" t="s">
        <v>290</v>
      </c>
      <c r="B262" s="23">
        <v>202</v>
      </c>
      <c r="C262" s="24"/>
      <c r="D262" s="24">
        <f t="shared" si="11"/>
        <v>202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</row>
    <row r="263" s="1" customFormat="1" ht="25.9" customHeight="1" spans="1:250">
      <c r="A263" s="25" t="s">
        <v>291</v>
      </c>
      <c r="B263" s="23"/>
      <c r="C263" s="24"/>
      <c r="D263" s="24">
        <f t="shared" si="11"/>
        <v>0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</row>
    <row r="264" s="1" customFormat="1" ht="25.9" customHeight="1" spans="1:250">
      <c r="A264" s="25" t="s">
        <v>292</v>
      </c>
      <c r="B264" s="23">
        <v>831</v>
      </c>
      <c r="C264" s="24"/>
      <c r="D264" s="24">
        <f t="shared" si="11"/>
        <v>831</v>
      </c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</row>
    <row r="265" s="1" customFormat="1" ht="25.9" customHeight="1" spans="1:250">
      <c r="A265" s="22" t="s">
        <v>293</v>
      </c>
      <c r="B265" s="23">
        <v>996</v>
      </c>
      <c r="C265" s="24"/>
      <c r="D265" s="24">
        <f t="shared" si="11"/>
        <v>996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</row>
    <row r="266" s="1" customFormat="1" ht="25.9" customHeight="1" spans="1:250">
      <c r="A266" s="25" t="s">
        <v>294</v>
      </c>
      <c r="B266" s="23">
        <v>403</v>
      </c>
      <c r="C266" s="24"/>
      <c r="D266" s="24">
        <f t="shared" si="11"/>
        <v>403</v>
      </c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</row>
    <row r="267" s="1" customFormat="1" ht="25.9" customHeight="1" spans="1:250">
      <c r="A267" s="25" t="s">
        <v>295</v>
      </c>
      <c r="B267" s="23">
        <v>331</v>
      </c>
      <c r="C267" s="24"/>
      <c r="D267" s="24">
        <f t="shared" si="11"/>
        <v>331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</row>
    <row r="268" s="1" customFormat="1" ht="25.9" customHeight="1" spans="1:250">
      <c r="A268" s="25" t="s">
        <v>296</v>
      </c>
      <c r="B268" s="23">
        <v>262</v>
      </c>
      <c r="C268" s="24"/>
      <c r="D268" s="24">
        <f t="shared" si="11"/>
        <v>262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</row>
    <row r="269" s="1" customFormat="1" ht="25.9" customHeight="1" spans="1:250">
      <c r="A269" s="22" t="s">
        <v>297</v>
      </c>
      <c r="B269" s="23">
        <v>2562</v>
      </c>
      <c r="C269" s="24"/>
      <c r="D269" s="24">
        <f t="shared" si="11"/>
        <v>2562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</row>
    <row r="270" s="1" customFormat="1" ht="25.9" customHeight="1" spans="1:250">
      <c r="A270" s="25" t="s">
        <v>298</v>
      </c>
      <c r="B270" s="23">
        <v>642</v>
      </c>
      <c r="C270" s="24"/>
      <c r="D270" s="24">
        <f t="shared" si="11"/>
        <v>642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</row>
    <row r="271" s="1" customFormat="1" ht="24" customHeight="1" spans="1:250">
      <c r="A271" s="25" t="s">
        <v>299</v>
      </c>
      <c r="B271" s="23">
        <v>1848</v>
      </c>
      <c r="C271" s="24"/>
      <c r="D271" s="24">
        <f t="shared" si="11"/>
        <v>1848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</row>
    <row r="272" s="1" customFormat="1" ht="25.9" customHeight="1" spans="1:250">
      <c r="A272" s="25" t="s">
        <v>300</v>
      </c>
      <c r="B272" s="23">
        <v>72</v>
      </c>
      <c r="C272" s="24"/>
      <c r="D272" s="24">
        <f t="shared" si="11"/>
        <v>72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</row>
    <row r="273" s="1" customFormat="1" ht="25.9" customHeight="1" spans="1:250">
      <c r="A273" s="22" t="s">
        <v>301</v>
      </c>
      <c r="B273" s="23">
        <v>16563</v>
      </c>
      <c r="C273" s="24"/>
      <c r="D273" s="24">
        <f t="shared" si="11"/>
        <v>16563</v>
      </c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</row>
    <row r="274" s="1" customFormat="1" ht="25.9" customHeight="1" spans="1:250">
      <c r="A274" s="25" t="s">
        <v>302</v>
      </c>
      <c r="B274" s="23">
        <v>16563</v>
      </c>
      <c r="C274" s="24"/>
      <c r="D274" s="24">
        <f t="shared" si="11"/>
        <v>16563</v>
      </c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</row>
    <row r="275" s="1" customFormat="1" ht="25.9" customHeight="1" spans="1:250">
      <c r="A275" s="25" t="s">
        <v>303</v>
      </c>
      <c r="B275" s="23"/>
      <c r="C275" s="24"/>
      <c r="D275" s="24">
        <f t="shared" si="11"/>
        <v>0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</row>
    <row r="276" s="1" customFormat="1" ht="25.9" customHeight="1" spans="1:250">
      <c r="A276" s="22" t="s">
        <v>304</v>
      </c>
      <c r="B276" s="23">
        <v>60</v>
      </c>
      <c r="C276" s="24"/>
      <c r="D276" s="24">
        <f t="shared" si="11"/>
        <v>60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</row>
    <row r="277" s="1" customFormat="1" ht="25.9" customHeight="1" spans="1:250">
      <c r="A277" s="25" t="s">
        <v>305</v>
      </c>
      <c r="B277" s="23"/>
      <c r="C277" s="24"/>
      <c r="D277" s="24">
        <f t="shared" si="11"/>
        <v>0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</row>
    <row r="278" s="1" customFormat="1" ht="25.9" customHeight="1" spans="1:250">
      <c r="A278" s="25" t="s">
        <v>306</v>
      </c>
      <c r="B278" s="23">
        <v>60</v>
      </c>
      <c r="C278" s="24"/>
      <c r="D278" s="24">
        <f t="shared" si="11"/>
        <v>60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</row>
    <row r="279" s="1" customFormat="1" ht="25.9" customHeight="1" spans="1:250">
      <c r="A279" s="22" t="s">
        <v>307</v>
      </c>
      <c r="B279" s="23">
        <v>142</v>
      </c>
      <c r="C279" s="24"/>
      <c r="D279" s="24">
        <f t="shared" si="11"/>
        <v>142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</row>
    <row r="280" s="1" customFormat="1" ht="25.9" customHeight="1" spans="1:250">
      <c r="A280" s="25" t="s">
        <v>308</v>
      </c>
      <c r="B280" s="23">
        <v>142</v>
      </c>
      <c r="C280" s="24"/>
      <c r="D280" s="24">
        <f t="shared" ref="D280:D311" si="12">B280+C280</f>
        <v>142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</row>
    <row r="281" s="1" customFormat="1" ht="25.9" customHeight="1" spans="1:250">
      <c r="A281" s="22" t="s">
        <v>309</v>
      </c>
      <c r="B281" s="23">
        <v>452</v>
      </c>
      <c r="C281" s="24"/>
      <c r="D281" s="24">
        <f t="shared" si="12"/>
        <v>452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</row>
    <row r="282" s="1" customFormat="1" ht="25.9" customHeight="1" spans="1:250">
      <c r="A282" s="25" t="s">
        <v>92</v>
      </c>
      <c r="B282" s="23">
        <v>186</v>
      </c>
      <c r="C282" s="24"/>
      <c r="D282" s="24">
        <f t="shared" si="12"/>
        <v>186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</row>
    <row r="283" s="1" customFormat="1" ht="25.9" customHeight="1" spans="1:250">
      <c r="A283" s="25" t="s">
        <v>93</v>
      </c>
      <c r="B283" s="23">
        <v>8</v>
      </c>
      <c r="C283" s="24"/>
      <c r="D283" s="24">
        <f t="shared" si="12"/>
        <v>8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</row>
    <row r="284" s="1" customFormat="1" ht="25.9" customHeight="1" spans="1:250">
      <c r="A284" s="25" t="s">
        <v>310</v>
      </c>
      <c r="B284" s="23"/>
      <c r="C284" s="24"/>
      <c r="D284" s="24">
        <f t="shared" si="12"/>
        <v>0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</row>
    <row r="285" s="1" customFormat="1" ht="25.9" customHeight="1" spans="1:250">
      <c r="A285" s="25" t="s">
        <v>98</v>
      </c>
      <c r="B285" s="23">
        <v>218</v>
      </c>
      <c r="C285" s="24"/>
      <c r="D285" s="24">
        <f t="shared" si="12"/>
        <v>218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</row>
    <row r="286" s="1" customFormat="1" ht="25.9" customHeight="1" spans="1:250">
      <c r="A286" s="25" t="s">
        <v>311</v>
      </c>
      <c r="B286" s="23">
        <v>40</v>
      </c>
      <c r="C286" s="24"/>
      <c r="D286" s="24">
        <f t="shared" si="12"/>
        <v>40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</row>
    <row r="287" s="1" customFormat="1" ht="25.9" customHeight="1" spans="1:250">
      <c r="A287" s="22" t="s">
        <v>312</v>
      </c>
      <c r="B287" s="23"/>
      <c r="C287" s="24"/>
      <c r="D287" s="24">
        <f t="shared" si="12"/>
        <v>0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</row>
    <row r="288" s="1" customFormat="1" ht="25.9" customHeight="1" spans="1:250">
      <c r="A288" s="25" t="s">
        <v>312</v>
      </c>
      <c r="B288" s="23"/>
      <c r="C288" s="24"/>
      <c r="D288" s="24">
        <f t="shared" si="12"/>
        <v>0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</row>
    <row r="289" s="1" customFormat="1" ht="25.9" customHeight="1" spans="1:250">
      <c r="A289" s="22" t="s">
        <v>313</v>
      </c>
      <c r="B289" s="23">
        <v>27</v>
      </c>
      <c r="C289" s="24"/>
      <c r="D289" s="24">
        <f t="shared" si="12"/>
        <v>27</v>
      </c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</row>
    <row r="290" s="1" customFormat="1" ht="25.9" customHeight="1" spans="1:250">
      <c r="A290" s="25" t="s">
        <v>314</v>
      </c>
      <c r="B290" s="23">
        <v>27</v>
      </c>
      <c r="C290" s="24"/>
      <c r="D290" s="24">
        <f t="shared" si="12"/>
        <v>27</v>
      </c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</row>
    <row r="291" s="1" customFormat="1" ht="25.9" customHeight="1" spans="1:250">
      <c r="A291" s="22" t="s">
        <v>315</v>
      </c>
      <c r="B291" s="23">
        <v>50</v>
      </c>
      <c r="C291" s="24"/>
      <c r="D291" s="24">
        <f t="shared" si="12"/>
        <v>50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</row>
    <row r="292" s="1" customFormat="1" ht="25.9" customHeight="1" spans="1:250">
      <c r="A292" s="25" t="s">
        <v>315</v>
      </c>
      <c r="B292" s="23">
        <v>50</v>
      </c>
      <c r="C292" s="24"/>
      <c r="D292" s="24">
        <f t="shared" si="12"/>
        <v>50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</row>
    <row r="293" s="1" customFormat="1" ht="25.9" customHeight="1" spans="1:250">
      <c r="A293" s="21" t="s">
        <v>316</v>
      </c>
      <c r="B293" s="19">
        <v>1215</v>
      </c>
      <c r="C293" s="20"/>
      <c r="D293" s="20">
        <f t="shared" si="12"/>
        <v>1215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</row>
    <row r="294" s="1" customFormat="1" ht="25.9" customHeight="1" spans="1:250">
      <c r="A294" s="22" t="s">
        <v>317</v>
      </c>
      <c r="B294" s="23">
        <v>164</v>
      </c>
      <c r="C294" s="24"/>
      <c r="D294" s="24">
        <f t="shared" si="12"/>
        <v>164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</row>
    <row r="295" s="1" customFormat="1" ht="25.9" customHeight="1" spans="1:250">
      <c r="A295" s="25" t="s">
        <v>318</v>
      </c>
      <c r="B295" s="23">
        <v>15</v>
      </c>
      <c r="C295" s="24"/>
      <c r="D295" s="24">
        <f t="shared" si="12"/>
        <v>15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</row>
    <row r="296" s="1" customFormat="1" ht="25.9" customHeight="1" spans="1:250">
      <c r="A296" s="25" t="s">
        <v>319</v>
      </c>
      <c r="B296" s="23">
        <v>149</v>
      </c>
      <c r="C296" s="24"/>
      <c r="D296" s="24">
        <f t="shared" si="12"/>
        <v>149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</row>
    <row r="297" s="1" customFormat="1" ht="25.9" customHeight="1" spans="1:250">
      <c r="A297" s="22" t="s">
        <v>320</v>
      </c>
      <c r="B297" s="23">
        <v>1051</v>
      </c>
      <c r="C297" s="24"/>
      <c r="D297" s="24">
        <f t="shared" si="12"/>
        <v>1051</v>
      </c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</row>
    <row r="298" s="1" customFormat="1" ht="25.9" customHeight="1" spans="1:250">
      <c r="A298" s="25" t="s">
        <v>321</v>
      </c>
      <c r="B298" s="23">
        <v>1051</v>
      </c>
      <c r="C298" s="24"/>
      <c r="D298" s="24">
        <f t="shared" si="12"/>
        <v>1051</v>
      </c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</row>
    <row r="299" s="1" customFormat="1" ht="25.9" customHeight="1" spans="1:250">
      <c r="A299" s="22" t="s">
        <v>322</v>
      </c>
      <c r="B299" s="23"/>
      <c r="C299" s="24"/>
      <c r="D299" s="24">
        <f t="shared" si="12"/>
        <v>0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</row>
    <row r="300" s="1" customFormat="1" ht="25.9" customHeight="1" spans="1:250">
      <c r="A300" s="25" t="s">
        <v>322</v>
      </c>
      <c r="B300" s="23"/>
      <c r="C300" s="24"/>
      <c r="D300" s="24">
        <f t="shared" si="12"/>
        <v>0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</row>
    <row r="301" s="1" customFormat="1" ht="25.9" customHeight="1" spans="1:250">
      <c r="A301" s="22" t="s">
        <v>323</v>
      </c>
      <c r="B301" s="23"/>
      <c r="C301" s="24"/>
      <c r="D301" s="24">
        <f t="shared" si="12"/>
        <v>0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</row>
    <row r="302" s="1" customFormat="1" ht="25.9" customHeight="1" spans="1:250">
      <c r="A302" s="25" t="s">
        <v>323</v>
      </c>
      <c r="B302" s="23"/>
      <c r="C302" s="24"/>
      <c r="D302" s="24">
        <f t="shared" si="12"/>
        <v>0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</row>
    <row r="303" s="1" customFormat="1" ht="25.9" customHeight="1" spans="1:250">
      <c r="A303" s="21" t="s">
        <v>324</v>
      </c>
      <c r="B303" s="19">
        <v>10354</v>
      </c>
      <c r="C303" s="20"/>
      <c r="D303" s="20">
        <f t="shared" si="12"/>
        <v>10354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</row>
    <row r="304" s="1" customFormat="1" ht="25.9" customHeight="1" spans="1:250">
      <c r="A304" s="22" t="s">
        <v>325</v>
      </c>
      <c r="B304" s="23">
        <v>3646</v>
      </c>
      <c r="C304" s="24"/>
      <c r="D304" s="24">
        <f t="shared" si="12"/>
        <v>3646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</row>
    <row r="305" s="1" customFormat="1" ht="25.9" customHeight="1" spans="1:250">
      <c r="A305" s="25" t="s">
        <v>92</v>
      </c>
      <c r="B305" s="23">
        <v>1357</v>
      </c>
      <c r="C305" s="24"/>
      <c r="D305" s="24">
        <f t="shared" si="12"/>
        <v>1357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</row>
    <row r="306" s="1" customFormat="1" ht="25.9" customHeight="1" spans="1:250">
      <c r="A306" s="25" t="s">
        <v>124</v>
      </c>
      <c r="B306" s="23">
        <v>478</v>
      </c>
      <c r="C306" s="24"/>
      <c r="D306" s="24">
        <f t="shared" si="12"/>
        <v>478</v>
      </c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</row>
    <row r="307" s="1" customFormat="1" ht="25.9" customHeight="1" spans="1:250">
      <c r="A307" s="25" t="s">
        <v>326</v>
      </c>
      <c r="B307" s="23">
        <v>70</v>
      </c>
      <c r="C307" s="24"/>
      <c r="D307" s="24">
        <f t="shared" si="12"/>
        <v>70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</row>
    <row r="308" s="1" customFormat="1" ht="25.9" customHeight="1" spans="1:250">
      <c r="A308" s="25" t="s">
        <v>327</v>
      </c>
      <c r="B308" s="23">
        <v>1741</v>
      </c>
      <c r="C308" s="24"/>
      <c r="D308" s="24">
        <f t="shared" si="12"/>
        <v>1741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</row>
    <row r="309" s="1" customFormat="1" ht="25.9" customHeight="1" spans="1:250">
      <c r="A309" s="22" t="s">
        <v>328</v>
      </c>
      <c r="B309" s="23">
        <v>148</v>
      </c>
      <c r="C309" s="24"/>
      <c r="D309" s="24">
        <f t="shared" si="12"/>
        <v>148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</row>
    <row r="310" s="1" customFormat="1" ht="25.9" customHeight="1" spans="1:250">
      <c r="A310" s="25" t="s">
        <v>329</v>
      </c>
      <c r="B310" s="23">
        <v>148</v>
      </c>
      <c r="C310" s="24"/>
      <c r="D310" s="24">
        <f t="shared" si="12"/>
        <v>148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</row>
    <row r="311" s="1" customFormat="1" ht="25.9" customHeight="1" spans="1:250">
      <c r="A311" s="22" t="s">
        <v>330</v>
      </c>
      <c r="B311" s="23">
        <v>6546</v>
      </c>
      <c r="C311" s="24"/>
      <c r="D311" s="24">
        <f t="shared" si="12"/>
        <v>6546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</row>
    <row r="312" s="1" customFormat="1" ht="25.9" customHeight="1" spans="1:250">
      <c r="A312" s="25" t="s">
        <v>330</v>
      </c>
      <c r="B312" s="23">
        <v>6546</v>
      </c>
      <c r="C312" s="24"/>
      <c r="D312" s="24">
        <f t="shared" ref="D312:D343" si="13">B312+C312</f>
        <v>6546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</row>
    <row r="313" s="1" customFormat="1" ht="25.9" customHeight="1" spans="1:250">
      <c r="A313" s="22" t="s">
        <v>331</v>
      </c>
      <c r="B313" s="23">
        <v>14</v>
      </c>
      <c r="C313" s="24"/>
      <c r="D313" s="24">
        <f t="shared" si="13"/>
        <v>14</v>
      </c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</row>
    <row r="314" s="1" customFormat="1" ht="25.9" customHeight="1" spans="1:250">
      <c r="A314" s="25" t="s">
        <v>331</v>
      </c>
      <c r="B314" s="23">
        <v>14</v>
      </c>
      <c r="C314" s="24"/>
      <c r="D314" s="24">
        <f t="shared" si="13"/>
        <v>14</v>
      </c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</row>
    <row r="315" s="1" customFormat="1" ht="25.9" customHeight="1" spans="1:250">
      <c r="A315" s="21" t="s">
        <v>332</v>
      </c>
      <c r="B315" s="19">
        <f>39273+1690+5</f>
        <v>40968</v>
      </c>
      <c r="C315" s="20">
        <v>14000</v>
      </c>
      <c r="D315" s="20">
        <f t="shared" si="13"/>
        <v>54968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</row>
    <row r="316" s="1" customFormat="1" ht="25.9" customHeight="1" spans="1:250">
      <c r="A316" s="22" t="s">
        <v>333</v>
      </c>
      <c r="B316" s="23">
        <v>24407</v>
      </c>
      <c r="C316" s="24"/>
      <c r="D316" s="24">
        <f t="shared" si="13"/>
        <v>24407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</row>
    <row r="317" s="1" customFormat="1" ht="25.9" customHeight="1" spans="1:250">
      <c r="A317" s="25" t="s">
        <v>92</v>
      </c>
      <c r="B317" s="23">
        <v>7081</v>
      </c>
      <c r="C317" s="24"/>
      <c r="D317" s="24">
        <f t="shared" si="13"/>
        <v>7081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</row>
    <row r="318" s="1" customFormat="1" ht="25.9" customHeight="1" spans="1:250">
      <c r="A318" s="25" t="s">
        <v>98</v>
      </c>
      <c r="B318" s="23">
        <v>1127</v>
      </c>
      <c r="C318" s="24"/>
      <c r="D318" s="24">
        <f t="shared" si="13"/>
        <v>1127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</row>
    <row r="319" s="1" customFormat="1" ht="25.9" customHeight="1" spans="1:250">
      <c r="A319" s="25" t="s">
        <v>334</v>
      </c>
      <c r="B319" s="23">
        <v>47</v>
      </c>
      <c r="C319" s="24"/>
      <c r="D319" s="24">
        <f t="shared" si="13"/>
        <v>47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</row>
    <row r="320" s="1" customFormat="1" ht="25.9" customHeight="1" spans="1:250">
      <c r="A320" s="25" t="s">
        <v>335</v>
      </c>
      <c r="B320" s="23">
        <v>32</v>
      </c>
      <c r="C320" s="24"/>
      <c r="D320" s="24">
        <f t="shared" si="13"/>
        <v>32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</row>
    <row r="321" s="1" customFormat="1" ht="25.9" customHeight="1" spans="1:250">
      <c r="A321" s="25" t="s">
        <v>336</v>
      </c>
      <c r="B321" s="23"/>
      <c r="C321" s="24"/>
      <c r="D321" s="24">
        <f t="shared" si="13"/>
        <v>0</v>
      </c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</row>
    <row r="322" s="1" customFormat="1" ht="25.9" customHeight="1" spans="1:250">
      <c r="A322" s="25" t="s">
        <v>337</v>
      </c>
      <c r="B322" s="23"/>
      <c r="C322" s="24"/>
      <c r="D322" s="24">
        <f t="shared" si="13"/>
        <v>0</v>
      </c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</row>
    <row r="323" s="1" customFormat="1" ht="25.9" customHeight="1" spans="1:250">
      <c r="A323" s="25" t="s">
        <v>338</v>
      </c>
      <c r="B323" s="23">
        <v>366</v>
      </c>
      <c r="C323" s="24"/>
      <c r="D323" s="24">
        <f t="shared" si="13"/>
        <v>366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</row>
    <row r="324" s="1" customFormat="1" ht="25.9" customHeight="1" spans="1:250">
      <c r="A324" s="25" t="s">
        <v>339</v>
      </c>
      <c r="B324" s="23">
        <v>31</v>
      </c>
      <c r="C324" s="24"/>
      <c r="D324" s="24">
        <f t="shared" si="13"/>
        <v>31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</row>
    <row r="325" s="1" customFormat="1" ht="25.9" customHeight="1" spans="1:250">
      <c r="A325" s="25" t="s">
        <v>340</v>
      </c>
      <c r="B325" s="23"/>
      <c r="C325" s="24"/>
      <c r="D325" s="24">
        <f t="shared" si="13"/>
        <v>0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</row>
    <row r="326" s="1" customFormat="1" ht="25.9" customHeight="1" spans="1:250">
      <c r="A326" s="25" t="s">
        <v>341</v>
      </c>
      <c r="B326" s="23">
        <v>46</v>
      </c>
      <c r="C326" s="24"/>
      <c r="D326" s="24">
        <f t="shared" si="13"/>
        <v>46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</row>
    <row r="327" s="1" customFormat="1" ht="25.9" customHeight="1" spans="1:250">
      <c r="A327" s="25" t="s">
        <v>342</v>
      </c>
      <c r="B327" s="23">
        <v>26</v>
      </c>
      <c r="C327" s="24"/>
      <c r="D327" s="24">
        <f t="shared" si="13"/>
        <v>26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</row>
    <row r="328" s="1" customFormat="1" ht="25.9" customHeight="1" spans="1:250">
      <c r="A328" s="25" t="s">
        <v>343</v>
      </c>
      <c r="B328" s="23">
        <v>677</v>
      </c>
      <c r="C328" s="24"/>
      <c r="D328" s="24">
        <f t="shared" si="13"/>
        <v>677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</row>
    <row r="329" s="1" customFormat="1" ht="25.9" customHeight="1" spans="1:250">
      <c r="A329" s="25" t="s">
        <v>344</v>
      </c>
      <c r="B329" s="23">
        <v>12802</v>
      </c>
      <c r="C329" s="24"/>
      <c r="D329" s="24">
        <f t="shared" si="13"/>
        <v>12802</v>
      </c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</row>
    <row r="330" s="1" customFormat="1" ht="25.9" customHeight="1" spans="1:250">
      <c r="A330" s="25" t="s">
        <v>345</v>
      </c>
      <c r="B330" s="23">
        <v>85</v>
      </c>
      <c r="C330" s="24"/>
      <c r="D330" s="24">
        <f t="shared" si="13"/>
        <v>85</v>
      </c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</row>
    <row r="331" s="1" customFormat="1" ht="25.9" customHeight="1" spans="1:250">
      <c r="A331" s="25" t="s">
        <v>346</v>
      </c>
      <c r="B331" s="23">
        <v>2087</v>
      </c>
      <c r="C331" s="24"/>
      <c r="D331" s="24">
        <f t="shared" si="13"/>
        <v>2087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</row>
    <row r="332" s="1" customFormat="1" ht="25.9" customHeight="1" spans="1:250">
      <c r="A332" s="22" t="s">
        <v>347</v>
      </c>
      <c r="B332" s="23">
        <v>1054</v>
      </c>
      <c r="C332" s="24"/>
      <c r="D332" s="24">
        <f t="shared" si="13"/>
        <v>1054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</row>
    <row r="333" s="1" customFormat="1" ht="25.9" customHeight="1" spans="1:250">
      <c r="A333" s="25" t="s">
        <v>348</v>
      </c>
      <c r="B333" s="23"/>
      <c r="C333" s="24"/>
      <c r="D333" s="24">
        <f t="shared" si="13"/>
        <v>0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</row>
    <row r="334" s="1" customFormat="1" ht="25.9" customHeight="1" spans="1:250">
      <c r="A334" s="25" t="s">
        <v>349</v>
      </c>
      <c r="B334" s="23">
        <v>638</v>
      </c>
      <c r="C334" s="24"/>
      <c r="D334" s="24">
        <f t="shared" si="13"/>
        <v>638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</row>
    <row r="335" s="1" customFormat="1" ht="25.9" customHeight="1" spans="1:250">
      <c r="A335" s="25" t="s">
        <v>350</v>
      </c>
      <c r="B335" s="23"/>
      <c r="C335" s="24"/>
      <c r="D335" s="24">
        <f t="shared" si="13"/>
        <v>0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</row>
    <row r="336" s="1" customFormat="1" ht="25.9" customHeight="1" spans="1:250">
      <c r="A336" s="25" t="s">
        <v>351</v>
      </c>
      <c r="B336" s="23">
        <v>23</v>
      </c>
      <c r="C336" s="24"/>
      <c r="D336" s="24">
        <f t="shared" si="13"/>
        <v>23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</row>
    <row r="337" s="1" customFormat="1" ht="25.9" customHeight="1" spans="1:250">
      <c r="A337" s="25" t="s">
        <v>352</v>
      </c>
      <c r="B337" s="23"/>
      <c r="C337" s="24"/>
      <c r="D337" s="24">
        <f t="shared" si="13"/>
        <v>0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</row>
    <row r="338" s="1" customFormat="1" ht="25.9" customHeight="1" spans="1:250">
      <c r="A338" s="25" t="s">
        <v>353</v>
      </c>
      <c r="B338" s="23">
        <v>139</v>
      </c>
      <c r="C338" s="24"/>
      <c r="D338" s="24">
        <f t="shared" si="13"/>
        <v>139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</row>
    <row r="339" s="1" customFormat="1" ht="25.9" customHeight="1" spans="1:250">
      <c r="A339" s="25" t="s">
        <v>337</v>
      </c>
      <c r="B339" s="23">
        <v>1</v>
      </c>
      <c r="C339" s="24"/>
      <c r="D339" s="24">
        <f t="shared" si="13"/>
        <v>1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</row>
    <row r="340" s="1" customFormat="1" ht="25.9" customHeight="1" spans="1:250">
      <c r="A340" s="25" t="s">
        <v>354</v>
      </c>
      <c r="B340" s="23">
        <v>253</v>
      </c>
      <c r="C340" s="24"/>
      <c r="D340" s="24">
        <f t="shared" si="13"/>
        <v>253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</row>
    <row r="341" s="1" customFormat="1" ht="25.9" customHeight="1" spans="1:250">
      <c r="A341" s="22" t="s">
        <v>355</v>
      </c>
      <c r="B341" s="23">
        <v>1457</v>
      </c>
      <c r="C341" s="24"/>
      <c r="D341" s="24">
        <f t="shared" si="13"/>
        <v>1457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</row>
    <row r="342" s="1" customFormat="1" ht="25.9" customHeight="1" spans="1:250">
      <c r="A342" s="25" t="s">
        <v>356</v>
      </c>
      <c r="B342" s="23">
        <v>978</v>
      </c>
      <c r="C342" s="24"/>
      <c r="D342" s="24">
        <f t="shared" si="13"/>
        <v>978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</row>
    <row r="343" s="1" customFormat="1" ht="25.9" customHeight="1" spans="1:250">
      <c r="A343" s="25" t="s">
        <v>357</v>
      </c>
      <c r="B343" s="23"/>
      <c r="C343" s="24"/>
      <c r="D343" s="24">
        <f t="shared" si="13"/>
        <v>0</v>
      </c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</row>
    <row r="344" s="1" customFormat="1" ht="25.9" customHeight="1" spans="1:250">
      <c r="A344" s="25" t="s">
        <v>358</v>
      </c>
      <c r="B344" s="23">
        <v>18</v>
      </c>
      <c r="C344" s="24"/>
      <c r="D344" s="24">
        <f t="shared" ref="D344:D375" si="14">B344+C344</f>
        <v>18</v>
      </c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</row>
    <row r="345" s="1" customFormat="1" ht="25.9" customHeight="1" spans="1:250">
      <c r="A345" s="25" t="s">
        <v>359</v>
      </c>
      <c r="B345" s="23">
        <v>11</v>
      </c>
      <c r="C345" s="24"/>
      <c r="D345" s="24">
        <f t="shared" si="14"/>
        <v>11</v>
      </c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</row>
    <row r="346" s="1" customFormat="1" ht="25.9" customHeight="1" spans="1:250">
      <c r="A346" s="25" t="s">
        <v>360</v>
      </c>
      <c r="B346" s="23">
        <v>212</v>
      </c>
      <c r="C346" s="24"/>
      <c r="D346" s="24">
        <f t="shared" si="14"/>
        <v>212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</row>
    <row r="347" s="1" customFormat="1" ht="25.9" customHeight="1" spans="1:250">
      <c r="A347" s="25" t="s">
        <v>361</v>
      </c>
      <c r="B347" s="23">
        <v>238</v>
      </c>
      <c r="C347" s="24"/>
      <c r="D347" s="24">
        <f t="shared" si="14"/>
        <v>238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</row>
    <row r="348" s="1" customFormat="1" ht="25.9" customHeight="1" spans="1:250">
      <c r="A348" s="22" t="s">
        <v>362</v>
      </c>
      <c r="B348" s="23">
        <f>3993+1627+63</f>
        <v>5683</v>
      </c>
      <c r="C348" s="24"/>
      <c r="D348" s="24">
        <f t="shared" si="14"/>
        <v>5683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</row>
    <row r="349" s="1" customFormat="1" ht="25.9" customHeight="1" spans="1:250">
      <c r="A349" s="25" t="s">
        <v>363</v>
      </c>
      <c r="B349" s="23">
        <f>2597+1627</f>
        <v>4224</v>
      </c>
      <c r="C349" s="24"/>
      <c r="D349" s="24">
        <f t="shared" si="14"/>
        <v>4224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</row>
    <row r="350" s="1" customFormat="1" ht="25.9" customHeight="1" spans="1:250">
      <c r="A350" s="25" t="s">
        <v>364</v>
      </c>
      <c r="B350" s="23">
        <f>1396+63</f>
        <v>1459</v>
      </c>
      <c r="C350" s="24"/>
      <c r="D350" s="24">
        <f t="shared" si="14"/>
        <v>1459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</row>
    <row r="351" s="1" customFormat="1" ht="25.9" customHeight="1" spans="1:250">
      <c r="A351" s="22" t="s">
        <v>365</v>
      </c>
      <c r="B351" s="23">
        <v>5190</v>
      </c>
      <c r="C351" s="24"/>
      <c r="D351" s="24">
        <f t="shared" si="14"/>
        <v>5190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</row>
    <row r="352" s="1" customFormat="1" ht="25.9" customHeight="1" spans="1:250">
      <c r="A352" s="25" t="s">
        <v>366</v>
      </c>
      <c r="B352" s="23">
        <v>19</v>
      </c>
      <c r="C352" s="24"/>
      <c r="D352" s="24">
        <f t="shared" si="14"/>
        <v>19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</row>
    <row r="353" s="1" customFormat="1" ht="25.9" customHeight="1" spans="1:250">
      <c r="A353" s="25" t="s">
        <v>367</v>
      </c>
      <c r="B353" s="23">
        <v>4569</v>
      </c>
      <c r="C353" s="24"/>
      <c r="D353" s="24">
        <f t="shared" si="14"/>
        <v>4569</v>
      </c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</row>
    <row r="354" s="1" customFormat="1" ht="25.9" customHeight="1" spans="1:250">
      <c r="A354" s="25" t="s">
        <v>368</v>
      </c>
      <c r="B354" s="23">
        <v>307</v>
      </c>
      <c r="C354" s="24"/>
      <c r="D354" s="24">
        <f t="shared" si="14"/>
        <v>307</v>
      </c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</row>
    <row r="355" s="1" customFormat="1" ht="25.9" customHeight="1" spans="1:250">
      <c r="A355" s="25" t="s">
        <v>369</v>
      </c>
      <c r="B355" s="23">
        <v>100</v>
      </c>
      <c r="C355" s="24"/>
      <c r="D355" s="24">
        <f t="shared" si="14"/>
        <v>100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</row>
    <row r="356" s="1" customFormat="1" ht="25.9" customHeight="1" spans="1:250">
      <c r="A356" s="25" t="s">
        <v>370</v>
      </c>
      <c r="B356" s="23">
        <v>195</v>
      </c>
      <c r="C356" s="24"/>
      <c r="D356" s="24">
        <f t="shared" si="14"/>
        <v>195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</row>
    <row r="357" s="1" customFormat="1" ht="25.9" customHeight="1" spans="1:250">
      <c r="A357" s="22" t="s">
        <v>371</v>
      </c>
      <c r="B357" s="23">
        <v>1752</v>
      </c>
      <c r="C357" s="24"/>
      <c r="D357" s="24">
        <f t="shared" si="14"/>
        <v>1752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</row>
    <row r="358" s="1" customFormat="1" ht="25.9" customHeight="1" spans="1:250">
      <c r="A358" s="25" t="s">
        <v>372</v>
      </c>
      <c r="B358" s="23">
        <v>1689</v>
      </c>
      <c r="C358" s="24"/>
      <c r="D358" s="24">
        <f t="shared" si="14"/>
        <v>1689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</row>
    <row r="359" s="1" customFormat="1" ht="25.9" customHeight="1" spans="1:250">
      <c r="A359" s="25" t="s">
        <v>373</v>
      </c>
      <c r="B359" s="23">
        <v>13</v>
      </c>
      <c r="C359" s="24"/>
      <c r="D359" s="24">
        <f t="shared" si="14"/>
        <v>13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</row>
    <row r="360" s="1" customFormat="1" ht="25.9" customHeight="1" spans="1:250">
      <c r="A360" s="25" t="s">
        <v>374</v>
      </c>
      <c r="B360" s="23">
        <v>50</v>
      </c>
      <c r="C360" s="24"/>
      <c r="D360" s="24">
        <f t="shared" si="14"/>
        <v>50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</row>
    <row r="361" s="1" customFormat="1" ht="25.9" customHeight="1" spans="1:250">
      <c r="A361" s="22" t="s">
        <v>375</v>
      </c>
      <c r="B361" s="23">
        <v>1425</v>
      </c>
      <c r="C361" s="24">
        <v>14000</v>
      </c>
      <c r="D361" s="24">
        <f t="shared" si="14"/>
        <v>15425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</row>
    <row r="362" s="1" customFormat="1" ht="25.9" customHeight="1" spans="1:250">
      <c r="A362" s="25" t="s">
        <v>375</v>
      </c>
      <c r="B362" s="23">
        <f>1420+5</f>
        <v>1425</v>
      </c>
      <c r="C362" s="24">
        <v>14000</v>
      </c>
      <c r="D362" s="24">
        <f t="shared" si="14"/>
        <v>15425</v>
      </c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</row>
    <row r="363" s="1" customFormat="1" ht="25.9" customHeight="1" spans="1:250">
      <c r="A363" s="21" t="s">
        <v>376</v>
      </c>
      <c r="B363" s="19">
        <v>489</v>
      </c>
      <c r="C363" s="20"/>
      <c r="D363" s="20">
        <f t="shared" si="14"/>
        <v>489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</row>
    <row r="364" s="1" customFormat="1" ht="25.9" customHeight="1" spans="1:250">
      <c r="A364" s="22" t="s">
        <v>377</v>
      </c>
      <c r="B364" s="23">
        <v>489</v>
      </c>
      <c r="C364" s="24"/>
      <c r="D364" s="24">
        <f t="shared" si="14"/>
        <v>489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</row>
    <row r="365" s="1" customFormat="1" ht="25.9" customHeight="1" spans="1:250">
      <c r="A365" s="25" t="s">
        <v>378</v>
      </c>
      <c r="B365" s="23">
        <v>489</v>
      </c>
      <c r="C365" s="24"/>
      <c r="D365" s="24">
        <f t="shared" si="14"/>
        <v>489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</row>
    <row r="366" s="1" customFormat="1" ht="25.9" customHeight="1" spans="1:250">
      <c r="A366" s="21" t="s">
        <v>379</v>
      </c>
      <c r="B366" s="19">
        <v>165</v>
      </c>
      <c r="C366" s="20"/>
      <c r="D366" s="20">
        <f t="shared" si="14"/>
        <v>165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</row>
    <row r="367" s="1" customFormat="1" ht="25.9" customHeight="1" spans="1:250">
      <c r="A367" s="22" t="s">
        <v>380</v>
      </c>
      <c r="B367" s="23">
        <v>20</v>
      </c>
      <c r="C367" s="24"/>
      <c r="D367" s="24">
        <f t="shared" si="14"/>
        <v>20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</row>
    <row r="368" s="1" customFormat="1" ht="25.9" customHeight="1" spans="1:250">
      <c r="A368" s="25" t="s">
        <v>381</v>
      </c>
      <c r="B368" s="23">
        <v>20</v>
      </c>
      <c r="C368" s="24"/>
      <c r="D368" s="24">
        <f t="shared" si="14"/>
        <v>20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</row>
    <row r="369" s="1" customFormat="1" ht="25.9" customHeight="1" spans="1:250">
      <c r="A369" s="22" t="s">
        <v>382</v>
      </c>
      <c r="B369" s="23">
        <v>145</v>
      </c>
      <c r="C369" s="24"/>
      <c r="D369" s="24">
        <f t="shared" si="14"/>
        <v>145</v>
      </c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</row>
    <row r="370" s="1" customFormat="1" ht="25.9" customHeight="1" spans="1:250">
      <c r="A370" s="25" t="s">
        <v>383</v>
      </c>
      <c r="B370" s="23">
        <v>140</v>
      </c>
      <c r="C370" s="24"/>
      <c r="D370" s="24">
        <f t="shared" si="14"/>
        <v>140</v>
      </c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</row>
    <row r="371" s="1" customFormat="1" ht="25.9" customHeight="1" spans="1:250">
      <c r="A371" s="25" t="s">
        <v>384</v>
      </c>
      <c r="B371" s="23">
        <v>5</v>
      </c>
      <c r="C371" s="24"/>
      <c r="D371" s="24">
        <f t="shared" si="14"/>
        <v>5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</row>
    <row r="372" s="1" customFormat="1" ht="25.9" customHeight="1" spans="1:250">
      <c r="A372" s="21" t="s">
        <v>385</v>
      </c>
      <c r="B372" s="19">
        <v>71</v>
      </c>
      <c r="C372" s="20"/>
      <c r="D372" s="20">
        <f t="shared" si="14"/>
        <v>71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</row>
    <row r="373" s="1" customFormat="1" ht="25.9" customHeight="1" spans="1:250">
      <c r="A373" s="22" t="s">
        <v>386</v>
      </c>
      <c r="B373" s="23">
        <v>65</v>
      </c>
      <c r="C373" s="24"/>
      <c r="D373" s="24">
        <f t="shared" si="14"/>
        <v>65</v>
      </c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</row>
    <row r="374" s="1" customFormat="1" ht="25.9" customHeight="1" spans="1:250">
      <c r="A374" s="25" t="s">
        <v>387</v>
      </c>
      <c r="B374" s="23">
        <v>65</v>
      </c>
      <c r="C374" s="24"/>
      <c r="D374" s="24">
        <f t="shared" si="14"/>
        <v>65</v>
      </c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</row>
    <row r="375" s="1" customFormat="1" ht="25.9" customHeight="1" spans="1:250">
      <c r="A375" s="22" t="s">
        <v>388</v>
      </c>
      <c r="B375" s="23">
        <v>6</v>
      </c>
      <c r="C375" s="24"/>
      <c r="D375" s="24">
        <f t="shared" si="14"/>
        <v>6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</row>
    <row r="376" s="1" customFormat="1" ht="25.9" customHeight="1" spans="1:250">
      <c r="A376" s="25" t="s">
        <v>388</v>
      </c>
      <c r="B376" s="23">
        <v>6</v>
      </c>
      <c r="C376" s="24"/>
      <c r="D376" s="24">
        <f t="shared" ref="D376:D407" si="15">B376+C376</f>
        <v>6</v>
      </c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</row>
    <row r="377" s="1" customFormat="1" ht="25.9" customHeight="1" spans="1:250">
      <c r="A377" s="21" t="s">
        <v>389</v>
      </c>
      <c r="B377" s="19"/>
      <c r="C377" s="20"/>
      <c r="D377" s="20">
        <f t="shared" si="15"/>
        <v>0</v>
      </c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</row>
    <row r="378" s="1" customFormat="1" ht="25.9" customHeight="1" spans="1:250">
      <c r="A378" s="22" t="s">
        <v>390</v>
      </c>
      <c r="B378" s="23"/>
      <c r="C378" s="24"/>
      <c r="D378" s="24">
        <f t="shared" si="15"/>
        <v>0</v>
      </c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</row>
    <row r="379" s="1" customFormat="1" ht="25.9" customHeight="1" spans="1:250">
      <c r="A379" s="25" t="s">
        <v>390</v>
      </c>
      <c r="B379" s="23"/>
      <c r="C379" s="24"/>
      <c r="D379" s="24">
        <f t="shared" si="15"/>
        <v>0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</row>
    <row r="380" s="1" customFormat="1" ht="25.9" customHeight="1" spans="1:250">
      <c r="A380" s="21" t="s">
        <v>391</v>
      </c>
      <c r="B380" s="19">
        <v>3196</v>
      </c>
      <c r="C380" s="20"/>
      <c r="D380" s="20">
        <f t="shared" si="15"/>
        <v>3196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</row>
    <row r="381" s="1" customFormat="1" ht="25.9" customHeight="1" spans="1:250">
      <c r="A381" s="22" t="s">
        <v>392</v>
      </c>
      <c r="B381" s="23">
        <v>1196</v>
      </c>
      <c r="C381" s="24"/>
      <c r="D381" s="24">
        <f t="shared" si="15"/>
        <v>1196</v>
      </c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</row>
    <row r="382" s="1" customFormat="1" ht="25.9" customHeight="1" spans="1:250">
      <c r="A382" s="25" t="s">
        <v>92</v>
      </c>
      <c r="B382" s="23">
        <v>487</v>
      </c>
      <c r="C382" s="24"/>
      <c r="D382" s="24">
        <f t="shared" si="15"/>
        <v>487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</row>
    <row r="383" s="1" customFormat="1" ht="25.9" customHeight="1" spans="1:250">
      <c r="A383" s="25" t="s">
        <v>124</v>
      </c>
      <c r="B383" s="24">
        <v>80</v>
      </c>
      <c r="C383" s="24"/>
      <c r="D383" s="24">
        <f t="shared" si="15"/>
        <v>80</v>
      </c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</row>
    <row r="384" s="1" customFormat="1" ht="25.9" customHeight="1" spans="1:250">
      <c r="A384" s="25" t="s">
        <v>393</v>
      </c>
      <c r="B384" s="23">
        <v>2468</v>
      </c>
      <c r="C384" s="24"/>
      <c r="D384" s="24">
        <f t="shared" si="15"/>
        <v>2468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</row>
    <row r="385" s="1" customFormat="1" ht="25.9" customHeight="1" spans="1:250">
      <c r="A385" s="25" t="s">
        <v>394</v>
      </c>
      <c r="B385" s="23">
        <v>33</v>
      </c>
      <c r="C385" s="24"/>
      <c r="D385" s="24">
        <f t="shared" si="15"/>
        <v>33</v>
      </c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</row>
    <row r="386" s="1" customFormat="1" ht="25.9" customHeight="1" spans="1:250">
      <c r="A386" s="25" t="s">
        <v>98</v>
      </c>
      <c r="B386" s="23"/>
      <c r="C386" s="24"/>
      <c r="D386" s="24">
        <f t="shared" si="15"/>
        <v>0</v>
      </c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</row>
    <row r="387" s="1" customFormat="1" ht="25.9" customHeight="1" spans="1:250">
      <c r="A387" s="25" t="s">
        <v>395</v>
      </c>
      <c r="B387" s="23">
        <v>128</v>
      </c>
      <c r="C387" s="24"/>
      <c r="D387" s="24">
        <f t="shared" si="15"/>
        <v>128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</row>
    <row r="388" s="1" customFormat="1" ht="25.9" customHeight="1" spans="1:250">
      <c r="A388" s="21" t="s">
        <v>396</v>
      </c>
      <c r="B388" s="19">
        <f>12240+1427</f>
        <v>13667</v>
      </c>
      <c r="C388" s="20"/>
      <c r="D388" s="20">
        <f t="shared" si="15"/>
        <v>13667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</row>
    <row r="389" s="1" customFormat="1" ht="25.9" customHeight="1" spans="1:250">
      <c r="A389" s="22" t="s">
        <v>397</v>
      </c>
      <c r="B389" s="23">
        <v>2830</v>
      </c>
      <c r="C389" s="24"/>
      <c r="D389" s="24">
        <f t="shared" si="15"/>
        <v>2830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</row>
    <row r="390" s="1" customFormat="1" ht="25.9" customHeight="1" spans="1:250">
      <c r="A390" s="25" t="s">
        <v>398</v>
      </c>
      <c r="B390" s="23">
        <v>2</v>
      </c>
      <c r="C390" s="24"/>
      <c r="D390" s="24">
        <f t="shared" si="15"/>
        <v>2</v>
      </c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</row>
    <row r="391" s="1" customFormat="1" ht="25.9" customHeight="1" spans="1:250">
      <c r="A391" s="25" t="s">
        <v>399</v>
      </c>
      <c r="B391" s="23"/>
      <c r="C391" s="24"/>
      <c r="D391" s="24">
        <f t="shared" si="15"/>
        <v>0</v>
      </c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</row>
    <row r="392" s="1" customFormat="1" ht="25.9" customHeight="1" spans="1:250">
      <c r="A392" s="25" t="s">
        <v>400</v>
      </c>
      <c r="B392" s="23">
        <v>2825</v>
      </c>
      <c r="C392" s="24"/>
      <c r="D392" s="24">
        <f t="shared" si="15"/>
        <v>2825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</row>
    <row r="393" s="1" customFormat="1" ht="25.9" customHeight="1" spans="1:250">
      <c r="A393" s="25" t="s">
        <v>401</v>
      </c>
      <c r="B393" s="23">
        <v>3</v>
      </c>
      <c r="C393" s="24"/>
      <c r="D393" s="24">
        <f t="shared" si="15"/>
        <v>3</v>
      </c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</row>
    <row r="394" s="1" customFormat="1" ht="25.9" customHeight="1" spans="1:250">
      <c r="A394" s="22" t="s">
        <v>402</v>
      </c>
      <c r="B394" s="23">
        <f>9410+1427</f>
        <v>10837</v>
      </c>
      <c r="C394" s="24"/>
      <c r="D394" s="24">
        <f t="shared" si="15"/>
        <v>10837</v>
      </c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</row>
    <row r="395" s="1" customFormat="1" ht="25.9" customHeight="1" spans="1:250">
      <c r="A395" s="25" t="s">
        <v>403</v>
      </c>
      <c r="B395" s="23">
        <f>9410+1427</f>
        <v>10837</v>
      </c>
      <c r="C395" s="24"/>
      <c r="D395" s="24">
        <f t="shared" si="15"/>
        <v>10837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</row>
    <row r="396" s="1" customFormat="1" ht="25.9" customHeight="1" spans="1:250">
      <c r="A396" s="22" t="s">
        <v>404</v>
      </c>
      <c r="B396" s="23"/>
      <c r="C396" s="24"/>
      <c r="D396" s="24">
        <f t="shared" si="15"/>
        <v>0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</row>
    <row r="397" s="1" customFormat="1" ht="25.9" customHeight="1" spans="1:250">
      <c r="A397" s="25" t="s">
        <v>405</v>
      </c>
      <c r="B397" s="23"/>
      <c r="C397" s="24"/>
      <c r="D397" s="24">
        <f t="shared" si="15"/>
        <v>0</v>
      </c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</row>
    <row r="398" s="1" customFormat="1" ht="25.9" customHeight="1" spans="1:250">
      <c r="A398" s="21" t="s">
        <v>406</v>
      </c>
      <c r="B398" s="20">
        <v>1500</v>
      </c>
      <c r="C398" s="20"/>
      <c r="D398" s="20">
        <f t="shared" si="15"/>
        <v>1500</v>
      </c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</row>
    <row r="399" s="1" customFormat="1" ht="25.9" customHeight="1" spans="1:250">
      <c r="A399" s="22" t="s">
        <v>407</v>
      </c>
      <c r="B399" s="24">
        <v>1500</v>
      </c>
      <c r="C399" s="24"/>
      <c r="D399" s="24">
        <f t="shared" si="15"/>
        <v>1500</v>
      </c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</row>
    <row r="400" s="1" customFormat="1" ht="25.9" customHeight="1" spans="1:250">
      <c r="A400" s="25" t="s">
        <v>408</v>
      </c>
      <c r="B400" s="24">
        <v>1500</v>
      </c>
      <c r="C400" s="24"/>
      <c r="D400" s="24">
        <f t="shared" si="15"/>
        <v>1500</v>
      </c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</row>
    <row r="401" s="1" customFormat="1" ht="25.9" customHeight="1" spans="1:250">
      <c r="A401" s="21" t="s">
        <v>409</v>
      </c>
      <c r="B401" s="20">
        <v>2864</v>
      </c>
      <c r="C401" s="20"/>
      <c r="D401" s="20">
        <f t="shared" si="15"/>
        <v>2864</v>
      </c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</row>
    <row r="402" s="1" customFormat="1" ht="25.9" customHeight="1" spans="1:250">
      <c r="A402" s="22" t="s">
        <v>410</v>
      </c>
      <c r="B402" s="24">
        <v>1367</v>
      </c>
      <c r="C402" s="24"/>
      <c r="D402" s="24">
        <f t="shared" si="15"/>
        <v>1367</v>
      </c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</row>
    <row r="403" s="1" customFormat="1" ht="25.9" customHeight="1" spans="1:250">
      <c r="A403" s="25" t="s">
        <v>92</v>
      </c>
      <c r="B403" s="24">
        <v>480</v>
      </c>
      <c r="C403" s="24"/>
      <c r="D403" s="24">
        <f t="shared" si="15"/>
        <v>480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</row>
    <row r="404" s="1" customFormat="1" ht="25.9" customHeight="1" spans="1:250">
      <c r="A404" s="25" t="s">
        <v>93</v>
      </c>
      <c r="B404" s="24">
        <v>100</v>
      </c>
      <c r="C404" s="24"/>
      <c r="D404" s="24">
        <f t="shared" si="15"/>
        <v>100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</row>
    <row r="405" s="1" customFormat="1" ht="25.9" customHeight="1" spans="1:250">
      <c r="A405" s="25" t="s">
        <v>411</v>
      </c>
      <c r="B405" s="24">
        <v>2</v>
      </c>
      <c r="C405" s="24"/>
      <c r="D405" s="24">
        <f t="shared" si="15"/>
        <v>2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</row>
    <row r="406" s="1" customFormat="1" ht="25.9" customHeight="1" spans="1:250">
      <c r="A406" s="25" t="s">
        <v>412</v>
      </c>
      <c r="B406" s="24">
        <v>470</v>
      </c>
      <c r="C406" s="24"/>
      <c r="D406" s="24">
        <f t="shared" si="15"/>
        <v>470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</row>
    <row r="407" s="1" customFormat="1" ht="25.9" customHeight="1" spans="1:250">
      <c r="A407" s="25" t="s">
        <v>413</v>
      </c>
      <c r="B407" s="24">
        <v>50</v>
      </c>
      <c r="C407" s="24"/>
      <c r="D407" s="24">
        <f t="shared" si="15"/>
        <v>50</v>
      </c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</row>
    <row r="408" s="1" customFormat="1" ht="25.9" customHeight="1" spans="1:250">
      <c r="A408" s="25" t="s">
        <v>98</v>
      </c>
      <c r="B408" s="24">
        <v>69</v>
      </c>
      <c r="C408" s="24"/>
      <c r="D408" s="24">
        <f t="shared" ref="D408:D429" si="16">B408+C408</f>
        <v>69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</row>
    <row r="409" s="1" customFormat="1" ht="25.9" customHeight="1" spans="1:250">
      <c r="A409" s="25" t="s">
        <v>414</v>
      </c>
      <c r="B409" s="24">
        <v>196</v>
      </c>
      <c r="C409" s="24"/>
      <c r="D409" s="24">
        <f t="shared" si="16"/>
        <v>196</v>
      </c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</row>
    <row r="410" s="1" customFormat="1" ht="25.9" customHeight="1" spans="1:250">
      <c r="A410" s="22" t="s">
        <v>415</v>
      </c>
      <c r="B410" s="24">
        <v>1381</v>
      </c>
      <c r="C410" s="24"/>
      <c r="D410" s="24">
        <f t="shared" si="16"/>
        <v>1381</v>
      </c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</row>
    <row r="411" s="1" customFormat="1" ht="25.9" customHeight="1" spans="1:250">
      <c r="A411" s="25" t="s">
        <v>92</v>
      </c>
      <c r="B411" s="24"/>
      <c r="C411" s="24"/>
      <c r="D411" s="24">
        <f t="shared" si="16"/>
        <v>0</v>
      </c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</row>
    <row r="412" s="1" customFormat="1" ht="25.9" customHeight="1" spans="1:250">
      <c r="A412" s="25" t="s">
        <v>93</v>
      </c>
      <c r="B412" s="24"/>
      <c r="C412" s="24"/>
      <c r="D412" s="24">
        <f t="shared" si="16"/>
        <v>0</v>
      </c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</row>
    <row r="413" s="1" customFormat="1" ht="25.9" customHeight="1" spans="1:250">
      <c r="A413" s="25" t="s">
        <v>416</v>
      </c>
      <c r="B413" s="24">
        <v>142</v>
      </c>
      <c r="C413" s="24"/>
      <c r="D413" s="24">
        <f t="shared" si="16"/>
        <v>142</v>
      </c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</row>
    <row r="414" s="1" customFormat="1" ht="25.9" customHeight="1" spans="1:250">
      <c r="A414" s="25" t="s">
        <v>98</v>
      </c>
      <c r="B414" s="24"/>
      <c r="C414" s="24"/>
      <c r="D414" s="24">
        <f t="shared" si="16"/>
        <v>0</v>
      </c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</row>
    <row r="415" s="1" customFormat="1" ht="25.9" customHeight="1" spans="1:250">
      <c r="A415" s="25" t="s">
        <v>417</v>
      </c>
      <c r="B415" s="24">
        <v>1239</v>
      </c>
      <c r="C415" s="24"/>
      <c r="D415" s="24">
        <f t="shared" si="16"/>
        <v>1239</v>
      </c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</row>
    <row r="416" s="1" customFormat="1" ht="25.9" customHeight="1" spans="1:250">
      <c r="A416" s="22" t="s">
        <v>418</v>
      </c>
      <c r="B416" s="24">
        <v>116</v>
      </c>
      <c r="C416" s="24"/>
      <c r="D416" s="24">
        <f t="shared" si="16"/>
        <v>116</v>
      </c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</row>
    <row r="417" s="1" customFormat="1" ht="25.9" customHeight="1" spans="1:250">
      <c r="A417" s="25" t="s">
        <v>419</v>
      </c>
      <c r="B417" s="24">
        <v>116</v>
      </c>
      <c r="C417" s="24"/>
      <c r="D417" s="24">
        <f t="shared" si="16"/>
        <v>116</v>
      </c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</row>
    <row r="418" s="1" customFormat="1" ht="25.9" customHeight="1" spans="1:250">
      <c r="A418" s="22" t="s">
        <v>420</v>
      </c>
      <c r="B418" s="24"/>
      <c r="C418" s="24"/>
      <c r="D418" s="24">
        <f t="shared" si="16"/>
        <v>0</v>
      </c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</row>
    <row r="419" s="1" customFormat="1" ht="25.9" customHeight="1" spans="1:250">
      <c r="A419" s="25" t="s">
        <v>420</v>
      </c>
      <c r="B419" s="26"/>
      <c r="C419" s="27"/>
      <c r="D419" s="24">
        <f t="shared" si="16"/>
        <v>0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</row>
    <row r="420" s="1" customFormat="1" ht="25.9" customHeight="1" spans="1:250">
      <c r="A420" s="21" t="s">
        <v>421</v>
      </c>
      <c r="B420" s="20">
        <v>3600</v>
      </c>
      <c r="C420" s="20"/>
      <c r="D420" s="20">
        <f t="shared" si="16"/>
        <v>3600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</row>
    <row r="421" s="1" customFormat="1" ht="25.9" customHeight="1" spans="1:250">
      <c r="A421" s="21" t="s">
        <v>422</v>
      </c>
      <c r="B421" s="20">
        <v>1770</v>
      </c>
      <c r="C421" s="20"/>
      <c r="D421" s="20">
        <f t="shared" si="16"/>
        <v>1770</v>
      </c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</row>
    <row r="422" s="1" customFormat="1" ht="25.9" customHeight="1" spans="1:250">
      <c r="A422" s="22" t="s">
        <v>423</v>
      </c>
      <c r="B422" s="24">
        <v>1770</v>
      </c>
      <c r="C422" s="24"/>
      <c r="D422" s="24">
        <f t="shared" si="16"/>
        <v>1770</v>
      </c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</row>
    <row r="423" s="1" customFormat="1" ht="25.9" customHeight="1" spans="1:250">
      <c r="A423" s="25" t="s">
        <v>423</v>
      </c>
      <c r="B423" s="24">
        <v>1770</v>
      </c>
      <c r="C423" s="24"/>
      <c r="D423" s="24">
        <f t="shared" si="16"/>
        <v>1770</v>
      </c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</row>
    <row r="424" s="1" customFormat="1" ht="25.9" customHeight="1" spans="1:250">
      <c r="A424" s="21" t="s">
        <v>424</v>
      </c>
      <c r="B424" s="20">
        <v>3592</v>
      </c>
      <c r="C424" s="20"/>
      <c r="D424" s="20">
        <f t="shared" si="16"/>
        <v>3592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</row>
    <row r="425" s="1" customFormat="1" ht="25.9" customHeight="1" spans="1:250">
      <c r="A425" s="22" t="s">
        <v>425</v>
      </c>
      <c r="B425" s="24">
        <v>3592</v>
      </c>
      <c r="C425" s="24"/>
      <c r="D425" s="24">
        <f t="shared" si="16"/>
        <v>3592</v>
      </c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</row>
    <row r="426" s="1" customFormat="1" ht="25.9" customHeight="1" spans="1:250">
      <c r="A426" s="25" t="s">
        <v>426</v>
      </c>
      <c r="B426" s="24">
        <v>3592</v>
      </c>
      <c r="C426" s="24"/>
      <c r="D426" s="24">
        <f t="shared" si="16"/>
        <v>3592</v>
      </c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</row>
    <row r="427" s="1" customFormat="1" ht="25.9" customHeight="1" spans="1:250">
      <c r="A427" s="21" t="s">
        <v>427</v>
      </c>
      <c r="B427" s="20">
        <v>30</v>
      </c>
      <c r="C427" s="20"/>
      <c r="D427" s="20">
        <f t="shared" si="16"/>
        <v>30</v>
      </c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</row>
    <row r="428" s="1" customFormat="1" ht="25.9" customHeight="1" spans="1:250">
      <c r="A428" s="22" t="s">
        <v>428</v>
      </c>
      <c r="B428" s="24">
        <v>30</v>
      </c>
      <c r="C428" s="28"/>
      <c r="D428" s="29">
        <f t="shared" si="16"/>
        <v>30</v>
      </c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</row>
    <row r="429" s="1" customFormat="1" ht="25.9" customHeight="1" spans="1:250">
      <c r="A429" s="30" t="s">
        <v>428</v>
      </c>
      <c r="B429" s="31">
        <v>30</v>
      </c>
      <c r="C429" s="32"/>
      <c r="D429" s="32">
        <v>30</v>
      </c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</row>
    <row r="430" s="1" customFormat="1" ht="49.15" customHeight="1" spans="1:250">
      <c r="A430" s="33" t="s">
        <v>429</v>
      </c>
      <c r="B430" s="33"/>
      <c r="C430" s="33"/>
      <c r="D430" s="3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</row>
  </sheetData>
  <autoFilter xmlns:etc="http://www.wps.cn/officeDocument/2017/etCustomData" ref="A4:IP448" etc:filterBottomFollowUsedRange="0">
    <extLst/>
  </autoFilter>
  <mergeCells count="1">
    <mergeCell ref="A2:D2"/>
  </mergeCells>
  <printOptions horizontalCentered="1"/>
  <pageMargins left="0.751388888888889" right="0.751388888888889" top="0.550694444444444" bottom="0.830555555555555" header="0.5" footer="0.5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表1-1汕尾市城区2025年区级一般公共预算收支调整表 (2)</vt:lpstr>
      <vt:lpstr>表1-2.汕尾市城区2025年区级一般公共预算收入表</vt:lpstr>
      <vt:lpstr>表1-3.汕尾市城区2025年区本级一般公共预算支出表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</cp:lastModifiedBy>
  <dcterms:created xsi:type="dcterms:W3CDTF">2023-08-31T03:33:00Z</dcterms:created>
  <dcterms:modified xsi:type="dcterms:W3CDTF">2025-09-19T02:51:58Z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2018268986D9455A9BB66DB6AD02BC38_13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