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5" activeTab="7"/>
  </bookViews>
  <sheets>
    <sheet name="封面" sheetId="9" r:id="rId1"/>
    <sheet name="表2-1.汕尾市城区2024年区级政府性基金预算收支总表" sheetId="2" r:id="rId2"/>
    <sheet name="表2-2.汕尾市城区2024年区级政府性基金预算收入执行情况表" sheetId="3" r:id="rId3"/>
    <sheet name="表2-3.汕尾市城区2024年区级政府性基金预算支出执行情况表" sheetId="4" r:id="rId4"/>
    <sheet name="表2-4.汕尾市城区2025年区级政府性基金预算收支总表" sheetId="5" r:id="rId5"/>
    <sheet name="表2-5.汕尾市城区2025年区级政府性基金预算收入表" sheetId="6" r:id="rId6"/>
    <sheet name="表2-6. 汕尾市城区2025年区本级政府性基金预算支出表" sheetId="7" r:id="rId7"/>
    <sheet name="表2-7.汕尾市城区2025年区本级政府性基金预算支出表" sheetId="8" r:id="rId8"/>
  </sheets>
  <externalReferences>
    <externalReference r:id="rId9"/>
    <externalReference r:id="rId10"/>
    <externalReference r:id="rId11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[3]基础信息!$B$2:$B$202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'表2-1.汕尾市城区2024年区级政府性基金预算收支总表'!$A$1:$D$22</definedName>
    <definedName name="quan" localSheetId="1">#REF!</definedName>
    <definedName name="X" localSheetId="1">[2]投入!#REF!</definedName>
    <definedName name="表8类级科目" localSheetId="1">[2]投入!#REF!</definedName>
    <definedName name="重点投入" localSheetId="1">[2]投入!#REF!</definedName>
    <definedName name="Database" localSheetId="2">#REF!</definedName>
    <definedName name="_xlnm.Print_Area" localSheetId="2">'表2-2.汕尾市城区2024年区级政府性基金预算收入执行情况表'!$A$1:$E$21</definedName>
    <definedName name="_xlnm.Print_Titles" localSheetId="2">'表2-2.汕尾市城区2024年区级政府性基金预算收入执行情况表'!$1:$4</definedName>
    <definedName name="quan" localSheetId="2">#REF!</definedName>
    <definedName name="X" localSheetId="2">[2]投入!#REF!</definedName>
    <definedName name="表8类级科目" localSheetId="2">[2]投入!#REF!</definedName>
    <definedName name="重点投入" localSheetId="2">[2]投入!#REF!</definedName>
    <definedName name="Database" localSheetId="3">#REF!</definedName>
    <definedName name="_xlnm.Print_Area" localSheetId="3">'表2-3.汕尾市城区2024年区级政府性基金预算支出执行情况表'!$A$1:$E$37</definedName>
    <definedName name="_xlnm.Print_Titles" localSheetId="3">'表2-3.汕尾市城区2024年区级政府性基金预算支出执行情况表'!$1:$4</definedName>
    <definedName name="quan" localSheetId="3">#REF!</definedName>
    <definedName name="X" localSheetId="3">[2]投入!#REF!</definedName>
    <definedName name="表8类级科目" localSheetId="3">[2]投入!#REF!</definedName>
    <definedName name="重点投入" localSheetId="3">[2]投入!#REF!</definedName>
    <definedName name="Database" localSheetId="4">#REF!</definedName>
    <definedName name="_xlnm.Print_Area" localSheetId="4">'表2-4.汕尾市城区2025年区级政府性基金预算收支总表'!$A$1:$D$18</definedName>
    <definedName name="quan" localSheetId="4">#REF!</definedName>
    <definedName name="X" localSheetId="4">[2]投入!#REF!</definedName>
    <definedName name="表8类级科目" localSheetId="4">[2]投入!#REF!</definedName>
    <definedName name="重点投入" localSheetId="4">[2]投入!#REF!</definedName>
    <definedName name="Database" localSheetId="5">#REF!</definedName>
    <definedName name="_xlnm.Print_Area" localSheetId="5">'表2-5.汕尾市城区2025年区级政府性基金预算收入表'!$A$1:$C$30</definedName>
    <definedName name="_xlnm.Print_Titles" localSheetId="5">'表2-5.汕尾市城区2025年区级政府性基金预算收入表'!$1:$4</definedName>
    <definedName name="quan" localSheetId="5">#REF!</definedName>
    <definedName name="X" localSheetId="5">[2]投入!#REF!</definedName>
    <definedName name="表8类级科目" localSheetId="5">[2]投入!#REF!</definedName>
    <definedName name="重点投入" localSheetId="5">[2]投入!#REF!</definedName>
    <definedName name="Database" localSheetId="6">#REF!</definedName>
    <definedName name="_xlnm.Print_Area" localSheetId="6">'表2-6. 汕尾市城区2025年区本级政府性基金预算支出表'!$A$1:$C$36</definedName>
    <definedName name="quan" localSheetId="6">#REF!</definedName>
    <definedName name="X" localSheetId="6">[2]投入!#REF!</definedName>
    <definedName name="表8类级科目" localSheetId="6">[2]投入!#REF!</definedName>
    <definedName name="重点投入" localSheetId="6">[2]投入!#REF!</definedName>
    <definedName name="Database" localSheetId="7">#REF!</definedName>
    <definedName name="quan" localSheetId="7">#REF!</definedName>
    <definedName name="X" localSheetId="7">[2]投入!#REF!</definedName>
    <definedName name="表8类级科目" localSheetId="7">[2]投入!#REF!</definedName>
    <definedName name="重点投入" localSheetId="7">[2]投入!#REF!</definedName>
    <definedName name="_xlnm.Print_Titles" localSheetId="6">'表2-6. 汕尾市城区2025年区本级政府性基金预算支出表'!$1:$5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<sst xmlns="http://schemas.openxmlformats.org/spreadsheetml/2006/main" count="226" uniqueCount="151">
  <si>
    <t>附件2</t>
  </si>
  <si>
    <t xml:space="preserve">  </t>
  </si>
  <si>
    <t>汕尾市城区2024年政府性基金预算执行情况和2025年政府性基金预算草案</t>
  </si>
  <si>
    <t>编制单位：汕尾市城区财政局</t>
  </si>
  <si>
    <t>表2-1</t>
  </si>
  <si>
    <t>汕尾市城区2024年区级政府性基金预算收支总表</t>
  </si>
  <si>
    <t>金额单位：万元</t>
  </si>
  <si>
    <t>项    目</t>
  </si>
  <si>
    <t>执行数</t>
  </si>
  <si>
    <t>一、本级政府性基金收入</t>
  </si>
  <si>
    <t>一、本级政府性基金支出</t>
  </si>
  <si>
    <t>国家电影事业发展专项资金收入</t>
  </si>
  <si>
    <t xml:space="preserve">     文化旅游体育与传媒支出</t>
  </si>
  <si>
    <t>国有土地使用权出让收入</t>
  </si>
  <si>
    <t>城乡社区支出</t>
  </si>
  <si>
    <t>彩票公益金收入</t>
  </si>
  <si>
    <t>农林水支出</t>
  </si>
  <si>
    <t xml:space="preserve">     专项债券对应项目专项收入</t>
  </si>
  <si>
    <t>其他支出</t>
  </si>
  <si>
    <t>债务付息支出</t>
  </si>
  <si>
    <t>债务发行费用支出</t>
  </si>
  <si>
    <t>二、上级补助收入</t>
  </si>
  <si>
    <t>二、补助下级支出</t>
  </si>
  <si>
    <t>三、下级上解收入</t>
  </si>
  <si>
    <t>三、上解支出</t>
  </si>
  <si>
    <t>四、调出资金</t>
  </si>
  <si>
    <t>四、债务（转贷）收入</t>
  </si>
  <si>
    <t>五、债务转贷支出</t>
  </si>
  <si>
    <t>地方政府新增专项债券（转贷）收入</t>
  </si>
  <si>
    <t>地方政府新增专项债券（转贷）支出</t>
  </si>
  <si>
    <t>地方政府再融资专项债券（转贷）收入</t>
  </si>
  <si>
    <t>地方政府再融资专项债券（转贷）支出</t>
  </si>
  <si>
    <t>五、调入资金</t>
  </si>
  <si>
    <t>当年支出小计</t>
  </si>
  <si>
    <t>六、上年结转收入</t>
  </si>
  <si>
    <t xml:space="preserve">    结转下年</t>
  </si>
  <si>
    <t>收入总计</t>
  </si>
  <si>
    <t>支出总计</t>
  </si>
  <si>
    <t>备注：县（区）级无需编列下级上解收入、补助下级支出、债务转贷支出部分内容。</t>
  </si>
  <si>
    <t>表2-2</t>
  </si>
  <si>
    <t>汕尾市城区2024年区级政府性基金预算收入执行情况表</t>
  </si>
  <si>
    <t>(调整)预算数</t>
  </si>
  <si>
    <t>执行数为
（调整）预算数的%</t>
  </si>
  <si>
    <t>执行数比
上年执行数增减%</t>
  </si>
  <si>
    <t>旅游发展基金收入</t>
  </si>
  <si>
    <t>大中型水库移民后期扶持基金收入</t>
  </si>
  <si>
    <t>小型水库移民扶助基金收入</t>
  </si>
  <si>
    <t>其他政府性基金收入</t>
  </si>
  <si>
    <t>四、调入资金</t>
  </si>
  <si>
    <t>五、债务（转贷）收入</t>
  </si>
  <si>
    <t>表2-3</t>
  </si>
  <si>
    <t>汕尾市城区2024年区级政府性基金预算支出执行情况表</t>
  </si>
  <si>
    <t>执行数为
(调整)预算数的%</t>
  </si>
  <si>
    <t>（一）文化旅游体育与传媒支出</t>
  </si>
  <si>
    <t xml:space="preserve">     国家电影事业发展专项资金安排的支出</t>
  </si>
  <si>
    <t xml:space="preserve">         其他国家电影事业发展专项资金支出</t>
  </si>
  <si>
    <t>（二）城乡社区支出</t>
  </si>
  <si>
    <t xml:space="preserve">     农业土地开发资金安排的支出</t>
  </si>
  <si>
    <t>农业生产发展支出</t>
  </si>
  <si>
    <t>（三）农林水支出</t>
  </si>
  <si>
    <t xml:space="preserve">     大中型水库移民后期扶持基金支出</t>
  </si>
  <si>
    <t xml:space="preserve">         移民补助</t>
  </si>
  <si>
    <t xml:space="preserve">     小型水库移民扶助基金安排的支出</t>
  </si>
  <si>
    <t xml:space="preserve">         基础设施建设和经济发展</t>
  </si>
  <si>
    <t>（四）其他支出</t>
  </si>
  <si>
    <t xml:space="preserve">     其他政府性基金及对应专项债务收入安排的支出</t>
  </si>
  <si>
    <t xml:space="preserve">         其他地方自行试点项目收益专项债券收入安排的支出</t>
  </si>
  <si>
    <t xml:space="preserve">     彩票公益金安排的支出</t>
  </si>
  <si>
    <t xml:space="preserve">         用于社会福利的彩票公益金支出</t>
  </si>
  <si>
    <t xml:space="preserve">         用于体育事业的彩票公益金支出</t>
  </si>
  <si>
    <t xml:space="preserve">         用于残疾人事业的彩票公益金支出</t>
  </si>
  <si>
    <t>（五）债务付息支出</t>
  </si>
  <si>
    <t xml:space="preserve">     地方政府专项债务付息支出</t>
  </si>
  <si>
    <t xml:space="preserve">         其他地方自行试点项目收益专项债券付息支出</t>
  </si>
  <si>
    <t>（六）债务发行费用支出</t>
  </si>
  <si>
    <t xml:space="preserve">     地方政府专项债务发行费用支出</t>
  </si>
  <si>
    <t xml:space="preserve">         其他地方自行试点项目收益专项债券发行费用支出</t>
  </si>
  <si>
    <t>六、结转下年</t>
  </si>
  <si>
    <t>表2-4</t>
  </si>
  <si>
    <t>汕尾市城区2025年区级政府性基金预算收支总表</t>
  </si>
  <si>
    <t>预算数</t>
  </si>
  <si>
    <t>文化旅游体育与传媒支出</t>
  </si>
  <si>
    <t>三、债务（转贷）收入</t>
  </si>
  <si>
    <t>五、债务还本支出</t>
  </si>
  <si>
    <t>六、债务转贷支出</t>
  </si>
  <si>
    <t>五、上年结转收入</t>
  </si>
  <si>
    <t>七、年终结余</t>
  </si>
  <si>
    <t>表2-5</t>
  </si>
  <si>
    <t>汕尾市城区2025年区级政府性基金预算收入表</t>
  </si>
  <si>
    <t>2024年执行数</t>
  </si>
  <si>
    <t>2025年预算数</t>
  </si>
  <si>
    <t>一、本级收入</t>
  </si>
  <si>
    <t>专项债券对应项目专项收入</t>
  </si>
  <si>
    <t>彩票发行销售机构业务费收入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</si>
  <si>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</si>
  <si>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地方政府债务（转贷）收入</t>
  </si>
  <si>
    <t xml:space="preserve">  专项债务收入</t>
  </si>
  <si>
    <t xml:space="preserve">    城市基础设施配套债务（转贷）收入</t>
  </si>
  <si>
    <t xml:space="preserve">         政府收费公路专项债券收入</t>
  </si>
  <si>
    <t xml:space="preserve">         土地储备专项债券收入</t>
  </si>
  <si>
    <t xml:space="preserve">         棚户区改造专项债券收入</t>
  </si>
  <si>
    <t xml:space="preserve">         其他地方自行试点项目收益专项债券收入</t>
  </si>
  <si>
    <t xml:space="preserve">         其他政府性基金债务收入</t>
  </si>
  <si>
    <t>表2-6</t>
  </si>
  <si>
    <r>
      <rPr>
        <sz val="16"/>
        <color theme="1"/>
        <rFont val="Arial"/>
        <charset val="134"/>
      </rPr>
      <t> </t>
    </r>
    <r>
      <rPr>
        <sz val="16"/>
        <color theme="1"/>
        <rFont val="方正小标宋简体"/>
        <charset val="134"/>
      </rPr>
      <t>汕尾市城区2025年区本级政府性基金预算支出表</t>
    </r>
  </si>
  <si>
    <t>（按功能分类）</t>
  </si>
  <si>
    <t>项目编码</t>
  </si>
  <si>
    <t>项          目</t>
  </si>
  <si>
    <t>一、文化旅游体育与传媒支出</t>
  </si>
  <si>
    <t>旅游发展基金支出</t>
  </si>
  <si>
    <t>地方旅游开发项目补助</t>
  </si>
  <si>
    <t>二、城乡社区支出</t>
  </si>
  <si>
    <t>农业土地开发资金安排的支出</t>
  </si>
  <si>
    <t>国有土地使用权出让收入支出</t>
  </si>
  <si>
    <t>农村基础设施建设支出</t>
  </si>
  <si>
    <t>三、农林水支出</t>
  </si>
  <si>
    <t>大中型水库移民后期扶持基金支出</t>
  </si>
  <si>
    <t>移民补助</t>
  </si>
  <si>
    <t>基础设施建设和经济发展</t>
  </si>
  <si>
    <t>小型水库移民扶助基金安排的支出</t>
  </si>
  <si>
    <t>三、其他支出</t>
  </si>
  <si>
    <t>其他政府性基金及对应专项债务收入安排的支出</t>
  </si>
  <si>
    <t>其他地方自行试点项目收益专项债券收入安排的支出</t>
  </si>
  <si>
    <t>彩票发行销售机构业务费安排的支出</t>
  </si>
  <si>
    <t>福利彩票销售机构的业务费支出</t>
  </si>
  <si>
    <t>体育彩票销售机构的业务费支出</t>
  </si>
  <si>
    <t>彩票公益金安排的支出</t>
  </si>
  <si>
    <t>用于社会福利的彩票公益金支出</t>
  </si>
  <si>
    <t>用于体育事业的彩票公益金支出</t>
  </si>
  <si>
    <t>用于残疾事业的彩票公益金支出</t>
  </si>
  <si>
    <t>四、债务付息支出</t>
  </si>
  <si>
    <t>地方政府专项债务付息支出</t>
  </si>
  <si>
    <t>其他政府性基金债务付息支出</t>
  </si>
  <si>
    <t>五、债务发行费支出</t>
  </si>
  <si>
    <t>地方政府专项债务发行费支出</t>
  </si>
  <si>
    <t>其他政府性基金债务发行费支出</t>
  </si>
  <si>
    <t xml:space="preserve">             支出总计</t>
  </si>
  <si>
    <t>表2-7</t>
  </si>
  <si>
    <t>汕尾市城区2025年区本级政府性基金预算支出表
（按经济分类）</t>
  </si>
  <si>
    <t>合计</t>
  </si>
  <si>
    <t>一、机关商品和服务支出</t>
  </si>
  <si>
    <t xml:space="preserve">      委托业务费</t>
  </si>
  <si>
    <t xml:space="preserve">      其他商品和服务支出</t>
  </si>
  <si>
    <t>三、机关资本性支出</t>
  </si>
  <si>
    <t xml:space="preserve">      基础设施建设</t>
  </si>
  <si>
    <t>三、机关资本性支出（基本建设）</t>
  </si>
  <si>
    <t>三、对个人和家庭的补助</t>
  </si>
  <si>
    <t xml:space="preserve">      其他对个人和家庭的补助</t>
  </si>
  <si>
    <t>五、债务利息及费用支出</t>
  </si>
  <si>
    <t xml:space="preserve">      国内债务付息</t>
  </si>
  <si>
    <t xml:space="preserve">      国内债务发行费用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</si>
</sst>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0.0%"/>
    <numFmt numFmtId="178" formatCode="#,##0_ "/>
  </numFmts>
  <fonts count="43">
    <font>
      <sz val="10"/>
      <name val="Arial"/>
      <charset val="134"/>
    </font>
    <font>
      <sz val="12"/>
      <color theme="1"/>
      <name val="宋体"/>
      <charset val="134"/>
    </font>
    <font>
      <sz val="10"/>
      <color theme="1"/>
      <name val="Arial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Arial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6"/>
      <name val="黑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176" fontId="0" fillId="0" borderId="0" applyFont="0" applyFill="0" applyBorder="0" applyAlignment="0" applyProtection="0"/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35" borderId="0" applyNumberFormat="0" applyBorder="0" applyAlignment="0" applyProtection="0">
      <alignment vertical="center"/>
    </xf>
    <xf numFmtId="0" fontId="14" fillId="0" borderId="0"/>
    <xf numFmtId="0" fontId="42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/>
    <xf numFmtId="0" fontId="41" fillId="3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0" borderId="0">
      <alignment vertical="center"/>
    </xf>
    <xf numFmtId="0" fontId="14" fillId="0" borderId="0"/>
  </cellStyleXfs>
  <cellXfs count="145">
    <xf numFmtId="0" fontId="0" fillId="0" borderId="0" xfId="0"/>
    <xf numFmtId="0" fontId="1" fillId="0" borderId="0" xfId="49" applyFont="1" applyFill="1" applyAlignment="1">
      <alignment wrapText="1"/>
    </xf>
    <xf numFmtId="0" fontId="1" fillId="0" borderId="0" xfId="49" applyFont="1" applyFill="1" applyAlignment="1"/>
    <xf numFmtId="0" fontId="2" fillId="0" borderId="0" xfId="58" applyFont="1" applyFill="1" applyBorder="1" applyAlignment="1"/>
    <xf numFmtId="0" fontId="1" fillId="0" borderId="0" xfId="59" applyFont="1" applyFill="1" applyAlignment="1">
      <alignment vertical="center" wrapText="1"/>
    </xf>
    <xf numFmtId="0" fontId="1" fillId="0" borderId="0" xfId="59" applyFont="1" applyFill="1" applyAlignment="1">
      <alignment vertical="center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4" fillId="0" borderId="0" xfId="59" applyFont="1" applyFill="1" applyAlignment="1">
      <alignment vertical="center" wrapText="1"/>
    </xf>
    <xf numFmtId="177" fontId="5" fillId="0" borderId="0" xfId="59" applyNumberFormat="1" applyFont="1" applyFill="1" applyAlignment="1">
      <alignment horizontal="right"/>
    </xf>
    <xf numFmtId="0" fontId="6" fillId="0" borderId="1" xfId="57" applyFont="1" applyFill="1" applyBorder="1" applyAlignment="1">
      <alignment horizontal="center" vertical="center" wrapText="1"/>
    </xf>
    <xf numFmtId="0" fontId="7" fillId="0" borderId="2" xfId="59" applyFont="1" applyFill="1" applyBorder="1" applyAlignment="1">
      <alignment horizontal="center" vertical="center" wrapText="1"/>
    </xf>
    <xf numFmtId="0" fontId="6" fillId="0" borderId="0" xfId="58" applyFont="1" applyFill="1" applyBorder="1" applyAlignment="1">
      <alignment horizontal="center" vertical="center"/>
    </xf>
    <xf numFmtId="178" fontId="6" fillId="0" borderId="3" xfId="55" applyNumberFormat="1" applyFont="1" applyFill="1" applyBorder="1" applyAlignment="1">
      <alignment horizontal="right" vertical="center"/>
    </xf>
    <xf numFmtId="0" fontId="4" fillId="0" borderId="0" xfId="58" applyFont="1" applyFill="1" applyBorder="1" applyAlignment="1">
      <alignment vertical="center"/>
    </xf>
    <xf numFmtId="178" fontId="4" fillId="0" borderId="3" xfId="55" applyNumberFormat="1" applyFont="1" applyFill="1" applyBorder="1" applyAlignment="1">
      <alignment horizontal="right" vertical="center"/>
    </xf>
    <xf numFmtId="0" fontId="4" fillId="0" borderId="4" xfId="58" applyFont="1" applyFill="1" applyBorder="1" applyAlignment="1">
      <alignment vertical="center"/>
    </xf>
    <xf numFmtId="178" fontId="4" fillId="0" borderId="5" xfId="55" applyNumberFormat="1" applyFont="1" applyFill="1" applyBorder="1" applyAlignment="1">
      <alignment horizontal="right" vertical="center"/>
    </xf>
    <xf numFmtId="0" fontId="8" fillId="0" borderId="0" xfId="58" applyFont="1" applyFill="1" applyBorder="1" applyAlignment="1">
      <alignment horizontal="left" vertical="center" wrapText="1"/>
    </xf>
    <xf numFmtId="0" fontId="9" fillId="0" borderId="0" xfId="58" applyFont="1" applyFill="1" applyBorder="1" applyAlignment="1">
      <alignment horizontal="center" vertical="center" wrapText="1"/>
    </xf>
    <xf numFmtId="0" fontId="3" fillId="0" borderId="0" xfId="58" applyFont="1" applyFill="1" applyBorder="1" applyAlignment="1">
      <alignment horizontal="center" vertical="center" wrapText="1"/>
    </xf>
    <xf numFmtId="0" fontId="5" fillId="0" borderId="0" xfId="58" applyFont="1" applyFill="1" applyBorder="1" applyAlignment="1">
      <alignment horizontal="right" vertical="center" wrapText="1"/>
    </xf>
    <xf numFmtId="0" fontId="5" fillId="0" borderId="4" xfId="58" applyFont="1" applyFill="1" applyBorder="1" applyAlignment="1">
      <alignment horizontal="right" vertical="center" wrapText="1"/>
    </xf>
    <xf numFmtId="0" fontId="7" fillId="0" borderId="6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7" fillId="0" borderId="7" xfId="58" applyFont="1" applyFill="1" applyBorder="1" applyAlignment="1">
      <alignment horizontal="center" vertical="center" wrapText="1"/>
    </xf>
    <xf numFmtId="0" fontId="7" fillId="0" borderId="8" xfId="58" applyFont="1" applyFill="1" applyBorder="1" applyAlignment="1">
      <alignment horizontal="center" vertical="center" wrapText="1"/>
    </xf>
    <xf numFmtId="0" fontId="10" fillId="0" borderId="0" xfId="53" applyFont="1" applyFill="1" applyBorder="1" applyAlignment="1" applyProtection="1">
      <alignment vertical="center"/>
      <protection locked="0"/>
    </xf>
    <xf numFmtId="178" fontId="4" fillId="0" borderId="9" xfId="58" applyNumberFormat="1" applyFont="1" applyFill="1" applyBorder="1" applyAlignment="1">
      <alignment horizontal="right" vertical="center" wrapText="1"/>
    </xf>
    <xf numFmtId="0" fontId="7" fillId="0" borderId="0" xfId="58" applyFont="1" applyFill="1" applyBorder="1" applyAlignment="1">
      <alignment horizontal="center" vertical="center" wrapText="1"/>
    </xf>
    <xf numFmtId="3" fontId="5" fillId="0" borderId="0" xfId="53" applyNumberFormat="1" applyFont="1" applyFill="1" applyBorder="1" applyAlignment="1" applyProtection="1">
      <alignment horizontal="left" vertical="center" wrapText="1" indent="2"/>
      <protection locked="0"/>
    </xf>
    <xf numFmtId="178" fontId="4" fillId="0" borderId="3" xfId="58" applyNumberFormat="1" applyFont="1" applyFill="1" applyBorder="1" applyAlignment="1">
      <alignment horizontal="right" vertical="center" wrapText="1"/>
    </xf>
    <xf numFmtId="3" fontId="5" fillId="0" borderId="0" xfId="53" applyNumberFormat="1" applyFont="1" applyFill="1" applyBorder="1" applyAlignment="1" applyProtection="1">
      <alignment horizontal="left" vertical="center" wrapText="1" indent="4"/>
      <protection locked="0"/>
    </xf>
    <xf numFmtId="0" fontId="11" fillId="0" borderId="0" xfId="53" applyFont="1" applyFill="1" applyBorder="1" applyAlignment="1" applyProtection="1">
      <alignment vertical="center"/>
      <protection locked="0"/>
    </xf>
    <xf numFmtId="3" fontId="12" fillId="0" borderId="0" xfId="53" applyNumberFormat="1" applyFont="1" applyFill="1" applyBorder="1" applyAlignment="1" applyProtection="1">
      <alignment horizontal="left" vertical="center" wrapText="1" indent="2"/>
      <protection locked="0"/>
    </xf>
    <xf numFmtId="3" fontId="12" fillId="0" borderId="0" xfId="53" applyNumberFormat="1" applyFont="1" applyFill="1" applyBorder="1" applyAlignment="1" applyProtection="1">
      <alignment horizontal="left" vertical="center" wrapText="1" indent="4"/>
      <protection locked="0"/>
    </xf>
    <xf numFmtId="0" fontId="6" fillId="0" borderId="4" xfId="52" applyFont="1" applyFill="1" applyBorder="1" applyAlignment="1" applyProtection="1">
      <alignment vertical="center"/>
      <protection locked="0"/>
    </xf>
    <xf numFmtId="178" fontId="6" fillId="0" borderId="5" xfId="52" applyNumberFormat="1" applyFont="1" applyFill="1" applyBorder="1" applyAlignment="1" applyProtection="1">
      <alignment horizontal="right" vertical="center"/>
      <protection locked="0"/>
    </xf>
    <xf numFmtId="0" fontId="2" fillId="2" borderId="0" xfId="58" applyFont="1" applyFill="1" applyBorder="1" applyAlignment="1"/>
    <xf numFmtId="0" fontId="4" fillId="0" borderId="0" xfId="59" applyFont="1" applyFill="1" applyAlignment="1">
      <alignment vertical="center"/>
    </xf>
    <xf numFmtId="0" fontId="7" fillId="0" borderId="1" xfId="52" applyFont="1" applyFill="1" applyBorder="1" applyAlignment="1" applyProtection="1">
      <alignment horizontal="center" vertical="center"/>
      <protection locked="0"/>
    </xf>
    <xf numFmtId="0" fontId="7" fillId="0" borderId="10" xfId="51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6" fillId="0" borderId="0" xfId="52" applyFont="1" applyFill="1" applyBorder="1" applyAlignment="1" applyProtection="1">
      <alignment horizontal="left" vertical="center"/>
      <protection locked="0"/>
    </xf>
    <xf numFmtId="178" fontId="4" fillId="0" borderId="11" xfId="55" applyNumberFormat="1" applyFont="1" applyFill="1" applyBorder="1" applyAlignment="1">
      <alignment horizontal="right" vertical="center"/>
    </xf>
    <xf numFmtId="178" fontId="4" fillId="0" borderId="0" xfId="55" applyNumberFormat="1" applyFont="1" applyFill="1" applyBorder="1" applyAlignment="1">
      <alignment horizontal="right" vertical="center"/>
    </xf>
    <xf numFmtId="0" fontId="5" fillId="0" borderId="0" xfId="56" applyFont="1" applyFill="1" applyBorder="1" applyAlignment="1" applyProtection="1">
      <alignment horizontal="left" vertical="center" wrapText="1" indent="2"/>
      <protection locked="0"/>
    </xf>
    <xf numFmtId="178" fontId="4" fillId="0" borderId="12" xfId="55" applyNumberFormat="1" applyFont="1" applyFill="1" applyBorder="1" applyAlignment="1">
      <alignment horizontal="right" vertical="center"/>
    </xf>
    <xf numFmtId="178" fontId="4" fillId="0" borderId="12" xfId="55" applyNumberFormat="1" applyFont="1" applyFill="1" applyBorder="1" applyAlignment="1">
      <alignment horizontal="right" vertical="center" wrapText="1"/>
    </xf>
    <xf numFmtId="3" fontId="4" fillId="0" borderId="0" xfId="52" applyNumberFormat="1" applyFont="1" applyFill="1" applyBorder="1" applyAlignment="1" applyProtection="1">
      <alignment horizontal="left" vertical="center" indent="2"/>
      <protection locked="0"/>
    </xf>
    <xf numFmtId="3" fontId="4" fillId="0" borderId="0" xfId="52" applyNumberFormat="1" applyFont="1" applyFill="1" applyBorder="1" applyAlignment="1" applyProtection="1">
      <alignment vertical="center"/>
      <protection locked="0"/>
    </xf>
    <xf numFmtId="3" fontId="4" fillId="0" borderId="0" xfId="52" applyNumberFormat="1" applyFont="1" applyFill="1" applyBorder="1" applyAlignment="1" applyProtection="1">
      <alignment vertical="center" wrapText="1"/>
      <protection locked="0"/>
    </xf>
    <xf numFmtId="0" fontId="6" fillId="0" borderId="13" xfId="52" applyFont="1" applyFill="1" applyBorder="1" applyAlignment="1" applyProtection="1">
      <alignment horizontal="center" vertical="center"/>
      <protection locked="0"/>
    </xf>
    <xf numFmtId="178" fontId="6" fillId="0" borderId="13" xfId="55" applyNumberFormat="1" applyFont="1" applyFill="1" applyBorder="1" applyAlignment="1">
      <alignment horizontal="right" vertical="center"/>
    </xf>
    <xf numFmtId="178" fontId="6" fillId="0" borderId="4" xfId="55" applyNumberFormat="1" applyFont="1" applyFill="1" applyBorder="1" applyAlignment="1">
      <alignment horizontal="right" vertical="center"/>
    </xf>
    <xf numFmtId="0" fontId="1" fillId="0" borderId="0" xfId="49" applyFont="1" applyFill="1" applyBorder="1" applyAlignment="1"/>
    <xf numFmtId="0" fontId="1" fillId="0" borderId="0" xfId="58" applyFont="1" applyFill="1" applyBorder="1" applyAlignment="1"/>
    <xf numFmtId="0" fontId="3" fillId="0" borderId="0" xfId="58" applyFont="1" applyFill="1" applyBorder="1" applyAlignment="1">
      <alignment horizontal="center" vertical="center"/>
    </xf>
    <xf numFmtId="0" fontId="1" fillId="0" borderId="0" xfId="58" applyFont="1" applyFill="1" applyBorder="1" applyAlignment="1">
      <alignment vertical="center"/>
    </xf>
    <xf numFmtId="0" fontId="7" fillId="0" borderId="1" xfId="57" applyFont="1" applyFill="1" applyBorder="1" applyAlignment="1">
      <alignment horizontal="center" vertical="center" wrapText="1"/>
    </xf>
    <xf numFmtId="0" fontId="7" fillId="0" borderId="10" xfId="57" applyFont="1" applyFill="1" applyBorder="1" applyAlignment="1">
      <alignment horizontal="center" vertical="center" wrapText="1"/>
    </xf>
    <xf numFmtId="0" fontId="7" fillId="0" borderId="10" xfId="57" applyFont="1" applyFill="1" applyBorder="1" applyAlignment="1">
      <alignment horizontal="center" vertical="center"/>
    </xf>
    <xf numFmtId="0" fontId="6" fillId="0" borderId="0" xfId="57" applyFont="1" applyFill="1" applyBorder="1" applyAlignment="1" applyProtection="1">
      <alignment vertical="center" wrapText="1"/>
      <protection locked="0"/>
    </xf>
    <xf numFmtId="178" fontId="6" fillId="0" borderId="11" xfId="60" applyNumberFormat="1" applyFont="1" applyFill="1" applyBorder="1" applyAlignment="1">
      <alignment horizontal="right" vertical="center"/>
    </xf>
    <xf numFmtId="3" fontId="6" fillId="0" borderId="11" xfId="53" applyNumberFormat="1" applyFont="1" applyFill="1" applyBorder="1" applyAlignment="1" applyProtection="1">
      <alignment vertical="center"/>
      <protection locked="0"/>
    </xf>
    <xf numFmtId="178" fontId="6" fillId="0" borderId="3" xfId="60" applyNumberFormat="1" applyFont="1" applyFill="1" applyBorder="1" applyAlignment="1">
      <alignment horizontal="right" vertical="center"/>
    </xf>
    <xf numFmtId="0" fontId="4" fillId="0" borderId="0" xfId="57" applyFont="1" applyFill="1" applyBorder="1" applyAlignment="1">
      <alignment horizontal="left" vertical="center" wrapText="1" indent="2"/>
    </xf>
    <xf numFmtId="178" fontId="4" fillId="0" borderId="12" xfId="60" applyNumberFormat="1" applyFont="1" applyFill="1" applyBorder="1" applyAlignment="1">
      <alignment horizontal="right" vertical="center"/>
    </xf>
    <xf numFmtId="0" fontId="4" fillId="0" borderId="12" xfId="57" applyFont="1" applyFill="1" applyBorder="1" applyAlignment="1">
      <alignment horizontal="left" vertical="center" wrapText="1" indent="2"/>
    </xf>
    <xf numFmtId="178" fontId="4" fillId="0" borderId="3" xfId="60" applyNumberFormat="1" applyFont="1" applyFill="1" applyBorder="1" applyAlignment="1">
      <alignment horizontal="right" vertical="center"/>
    </xf>
    <xf numFmtId="0" fontId="4" fillId="0" borderId="3" xfId="57" applyFont="1" applyFill="1" applyBorder="1" applyAlignment="1">
      <alignment horizontal="left" vertical="center" wrapText="1" indent="2"/>
    </xf>
    <xf numFmtId="0" fontId="6" fillId="0" borderId="0" xfId="57" applyFont="1" applyFill="1" applyBorder="1" applyAlignment="1">
      <alignment vertical="center" wrapText="1"/>
    </xf>
    <xf numFmtId="178" fontId="6" fillId="0" borderId="12" xfId="60" applyNumberFormat="1" applyFont="1" applyFill="1" applyBorder="1" applyAlignment="1">
      <alignment horizontal="right" vertical="center"/>
    </xf>
    <xf numFmtId="0" fontId="6" fillId="0" borderId="3" xfId="57" applyFont="1" applyFill="1" applyBorder="1" applyAlignment="1">
      <alignment vertical="center"/>
    </xf>
    <xf numFmtId="178" fontId="6" fillId="0" borderId="12" xfId="57" applyNumberFormat="1" applyFont="1" applyFill="1" applyBorder="1" applyAlignment="1">
      <alignment horizontal="right" vertical="center" wrapText="1"/>
    </xf>
    <xf numFmtId="0" fontId="6" fillId="0" borderId="4" xfId="57" applyFont="1" applyFill="1" applyBorder="1" applyAlignment="1" applyProtection="1">
      <alignment horizontal="center" vertical="center" wrapText="1"/>
      <protection locked="0"/>
    </xf>
    <xf numFmtId="178" fontId="6" fillId="0" borderId="14" xfId="58" applyNumberFormat="1" applyFont="1" applyFill="1" applyBorder="1" applyAlignment="1">
      <alignment vertical="center"/>
    </xf>
    <xf numFmtId="0" fontId="6" fillId="0" borderId="5" xfId="57" applyFont="1" applyFill="1" applyBorder="1" applyAlignment="1" applyProtection="1">
      <alignment horizontal="center" vertical="center"/>
      <protection locked="0"/>
    </xf>
    <xf numFmtId="178" fontId="6" fillId="0" borderId="5" xfId="60" applyNumberFormat="1" applyFont="1" applyFill="1" applyBorder="1" applyAlignment="1">
      <alignment horizontal="right" vertical="center"/>
    </xf>
    <xf numFmtId="0" fontId="3" fillId="0" borderId="0" xfId="58" applyFont="1" applyFill="1" applyBorder="1" applyAlignment="1"/>
    <xf numFmtId="0" fontId="4" fillId="0" borderId="0" xfId="59" applyFont="1" applyFill="1" applyAlignment="1">
      <alignment horizontal="right" vertical="center"/>
    </xf>
    <xf numFmtId="177" fontId="4" fillId="0" borderId="0" xfId="59" applyNumberFormat="1" applyFont="1" applyFill="1" applyAlignment="1">
      <alignment horizontal="right" vertical="center"/>
    </xf>
    <xf numFmtId="0" fontId="7" fillId="0" borderId="1" xfId="54" applyFont="1" applyFill="1" applyBorder="1" applyAlignment="1" applyProtection="1">
      <alignment horizontal="center" vertical="center"/>
      <protection locked="0"/>
    </xf>
    <xf numFmtId="177" fontId="7" fillId="0" borderId="10" xfId="54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51" applyNumberFormat="1" applyFont="1" applyFill="1" applyBorder="1" applyAlignment="1">
      <alignment horizontal="center" vertical="center" wrapText="1"/>
    </xf>
    <xf numFmtId="0" fontId="10" fillId="0" borderId="0" xfId="54" applyFont="1" applyFill="1" applyBorder="1" applyAlignment="1" applyProtection="1">
      <alignment vertical="center"/>
      <protection locked="0"/>
    </xf>
    <xf numFmtId="178" fontId="6" fillId="0" borderId="11" xfId="55" applyNumberFormat="1" applyFont="1" applyFill="1" applyBorder="1" applyAlignment="1">
      <alignment horizontal="right" vertical="center"/>
    </xf>
    <xf numFmtId="10" fontId="6" fillId="0" borderId="11" xfId="55" applyNumberFormat="1" applyFont="1" applyFill="1" applyBorder="1" applyAlignment="1">
      <alignment horizontal="right" vertical="center"/>
    </xf>
    <xf numFmtId="10" fontId="6" fillId="0" borderId="0" xfId="55" applyNumberFormat="1" applyFont="1" applyFill="1" applyBorder="1" applyAlignment="1">
      <alignment horizontal="right" vertical="center"/>
    </xf>
    <xf numFmtId="3" fontId="10" fillId="0" borderId="0" xfId="54" applyNumberFormat="1" applyFont="1" applyFill="1" applyBorder="1" applyAlignment="1" applyProtection="1">
      <alignment horizontal="left" vertical="center"/>
      <protection locked="0"/>
    </xf>
    <xf numFmtId="178" fontId="6" fillId="0" borderId="12" xfId="55" applyNumberFormat="1" applyFont="1" applyFill="1" applyBorder="1" applyAlignment="1">
      <alignment horizontal="right" vertical="center"/>
    </xf>
    <xf numFmtId="10" fontId="6" fillId="0" borderId="12" xfId="55" applyNumberFormat="1" applyFont="1" applyFill="1" applyBorder="1" applyAlignment="1">
      <alignment horizontal="right" vertical="center"/>
    </xf>
    <xf numFmtId="3" fontId="5" fillId="0" borderId="0" xfId="54" applyNumberFormat="1" applyFont="1" applyFill="1" applyBorder="1" applyAlignment="1" applyProtection="1">
      <alignment horizontal="left" vertical="center" wrapText="1"/>
      <protection locked="0"/>
    </xf>
    <xf numFmtId="10" fontId="4" fillId="0" borderId="12" xfId="55" applyNumberFormat="1" applyFont="1" applyFill="1" applyBorder="1" applyAlignment="1">
      <alignment horizontal="right" vertical="center"/>
    </xf>
    <xf numFmtId="10" fontId="4" fillId="0" borderId="0" xfId="55" applyNumberFormat="1" applyFont="1" applyFill="1" applyBorder="1" applyAlignment="1">
      <alignment horizontal="right" vertical="center"/>
    </xf>
    <xf numFmtId="3" fontId="10" fillId="0" borderId="0" xfId="54" applyNumberFormat="1" applyFont="1" applyFill="1" applyBorder="1" applyAlignment="1" applyProtection="1">
      <alignment horizontal="left" vertical="center" wrapText="1"/>
      <protection locked="0"/>
    </xf>
    <xf numFmtId="178" fontId="4" fillId="0" borderId="12" xfId="49" applyNumberFormat="1" applyFont="1" applyFill="1" applyBorder="1" applyAlignment="1">
      <alignment horizontal="right" vertical="center"/>
    </xf>
    <xf numFmtId="178" fontId="4" fillId="0" borderId="3" xfId="49" applyNumberFormat="1" applyFont="1" applyFill="1" applyBorder="1" applyAlignment="1">
      <alignment horizontal="right" vertical="center"/>
    </xf>
    <xf numFmtId="3" fontId="5" fillId="0" borderId="0" xfId="54" applyNumberFormat="1" applyFont="1" applyFill="1" applyBorder="1" applyAlignment="1" applyProtection="1">
      <alignment horizontal="left" vertical="center"/>
      <protection locked="0"/>
    </xf>
    <xf numFmtId="178" fontId="6" fillId="0" borderId="12" xfId="49" applyNumberFormat="1" applyFont="1" applyFill="1" applyBorder="1" applyAlignment="1">
      <alignment horizontal="right" vertical="center"/>
    </xf>
    <xf numFmtId="178" fontId="6" fillId="0" borderId="3" xfId="49" applyNumberFormat="1" applyFont="1" applyFill="1" applyBorder="1" applyAlignment="1">
      <alignment horizontal="right" vertical="center"/>
    </xf>
    <xf numFmtId="10" fontId="4" fillId="0" borderId="0" xfId="49" applyNumberFormat="1" applyFont="1" applyFill="1" applyBorder="1" applyAlignment="1"/>
    <xf numFmtId="3" fontId="10" fillId="0" borderId="0" xfId="54" applyNumberFormat="1" applyFont="1" applyFill="1" applyBorder="1" applyAlignment="1" applyProtection="1">
      <alignment vertical="center"/>
      <protection locked="0"/>
    </xf>
    <xf numFmtId="10" fontId="6" fillId="0" borderId="3" xfId="55" applyNumberFormat="1" applyFont="1" applyFill="1" applyBorder="1" applyAlignment="1">
      <alignment horizontal="right" vertical="center"/>
    </xf>
    <xf numFmtId="3" fontId="5" fillId="0" borderId="0" xfId="54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4" xfId="54" applyFont="1" applyFill="1" applyBorder="1" applyAlignment="1" applyProtection="1">
      <alignment horizontal="center" vertical="center"/>
      <protection locked="0"/>
    </xf>
    <xf numFmtId="178" fontId="6" fillId="0" borderId="14" xfId="59" applyNumberFormat="1" applyFont="1" applyFill="1" applyBorder="1" applyAlignment="1">
      <alignment horizontal="right" vertical="center" wrapText="1"/>
    </xf>
    <xf numFmtId="10" fontId="6" fillId="0" borderId="14" xfId="55" applyNumberFormat="1" applyFont="1" applyFill="1" applyBorder="1" applyAlignment="1">
      <alignment horizontal="right" vertical="center"/>
    </xf>
    <xf numFmtId="10" fontId="6" fillId="0" borderId="5" xfId="55" applyNumberFormat="1" applyFont="1" applyFill="1" applyBorder="1" applyAlignment="1">
      <alignment horizontal="right" vertical="center"/>
    </xf>
    <xf numFmtId="0" fontId="7" fillId="0" borderId="1" xfId="54" applyFont="1" applyFill="1" applyBorder="1" applyAlignment="1" applyProtection="1">
      <alignment horizontal="center" vertical="center" wrapText="1"/>
      <protection locked="0"/>
    </xf>
    <xf numFmtId="0" fontId="7" fillId="0" borderId="10" xfId="59" applyFont="1" applyFill="1" applyBorder="1" applyAlignment="1">
      <alignment horizontal="center" vertical="center" wrapText="1"/>
    </xf>
    <xf numFmtId="0" fontId="10" fillId="0" borderId="0" xfId="54" applyFont="1" applyFill="1" applyBorder="1" applyAlignment="1" applyProtection="1">
      <alignment horizontal="left" vertical="center" wrapText="1"/>
      <protection locked="0"/>
    </xf>
    <xf numFmtId="10" fontId="4" fillId="0" borderId="3" xfId="55" applyNumberFormat="1" applyFont="1" applyFill="1" applyBorder="1" applyAlignment="1">
      <alignment horizontal="right" vertical="center"/>
    </xf>
    <xf numFmtId="0" fontId="4" fillId="0" borderId="0" xfId="57" applyFont="1" applyFill="1" applyBorder="1" applyAlignment="1" applyProtection="1">
      <alignment horizontal="left" vertical="center" wrapText="1"/>
      <protection locked="0"/>
    </xf>
    <xf numFmtId="0" fontId="10" fillId="0" borderId="0" xfId="56" applyFont="1" applyFill="1" applyBorder="1" applyAlignment="1" applyProtection="1">
      <alignment horizontal="left" vertical="center" wrapText="1"/>
      <protection locked="0"/>
    </xf>
    <xf numFmtId="177" fontId="4" fillId="0" borderId="3" xfId="55" applyNumberFormat="1" applyFont="1" applyFill="1" applyBorder="1" applyAlignment="1">
      <alignment horizontal="right" vertical="center"/>
    </xf>
    <xf numFmtId="0" fontId="10" fillId="0" borderId="0" xfId="54" applyFont="1" applyFill="1" applyBorder="1" applyAlignment="1" applyProtection="1">
      <alignment vertical="center" wrapText="1"/>
      <protection locked="0"/>
    </xf>
    <xf numFmtId="178" fontId="6" fillId="0" borderId="12" xfId="55" applyNumberFormat="1" applyFont="1" applyFill="1" applyBorder="1" applyAlignment="1">
      <alignment horizontal="right" vertical="center" wrapText="1"/>
    </xf>
    <xf numFmtId="0" fontId="10" fillId="0" borderId="4" xfId="54" applyFont="1" applyFill="1" applyBorder="1" applyAlignment="1" applyProtection="1">
      <alignment horizontal="center" vertical="center" wrapText="1"/>
      <protection locked="0"/>
    </xf>
    <xf numFmtId="178" fontId="6" fillId="0" borderId="14" xfId="55" applyNumberFormat="1" applyFont="1" applyFill="1" applyBorder="1" applyAlignment="1">
      <alignment horizontal="right" vertical="center"/>
    </xf>
    <xf numFmtId="0" fontId="13" fillId="0" borderId="0" xfId="58" applyFont="1" applyFill="1" applyBorder="1" applyAlignment="1"/>
    <xf numFmtId="0" fontId="7" fillId="0" borderId="1" xfId="57" applyFont="1" applyBorder="1" applyAlignment="1">
      <alignment horizontal="center" vertical="center" wrapText="1"/>
    </xf>
    <xf numFmtId="178" fontId="6" fillId="0" borderId="9" xfId="55" applyNumberFormat="1" applyFont="1" applyFill="1" applyBorder="1" applyAlignment="1">
      <alignment horizontal="right" vertical="center"/>
    </xf>
    <xf numFmtId="3" fontId="4" fillId="0" borderId="12" xfId="53" applyNumberFormat="1" applyFont="1" applyFill="1" applyBorder="1" applyAlignment="1" applyProtection="1">
      <alignment vertical="center"/>
      <protection locked="0"/>
    </xf>
    <xf numFmtId="0" fontId="6" fillId="0" borderId="12" xfId="57" applyFont="1" applyFill="1" applyBorder="1" applyAlignment="1">
      <alignment vertical="center"/>
    </xf>
    <xf numFmtId="0" fontId="6" fillId="0" borderId="3" xfId="57" applyFont="1" applyFill="1" applyBorder="1" applyAlignment="1">
      <alignment vertical="center" wrapText="1"/>
    </xf>
    <xf numFmtId="0" fontId="4" fillId="0" borderId="0" xfId="57" applyFont="1" applyFill="1" applyBorder="1" applyAlignment="1" applyProtection="1">
      <alignment horizontal="left" vertical="center" wrapText="1" indent="2"/>
      <protection locked="0"/>
    </xf>
    <xf numFmtId="0" fontId="4" fillId="0" borderId="3" xfId="57" applyFont="1" applyFill="1" applyBorder="1" applyAlignment="1" applyProtection="1">
      <alignment horizontal="left" vertical="center" wrapText="1" indent="2"/>
      <protection locked="0"/>
    </xf>
    <xf numFmtId="178" fontId="6" fillId="0" borderId="12" xfId="1" applyNumberFormat="1" applyFont="1" applyFill="1" applyBorder="1" applyAlignment="1" applyProtection="1">
      <alignment horizontal="right" vertical="center" wrapText="1"/>
    </xf>
    <xf numFmtId="0" fontId="6" fillId="0" borderId="0" xfId="57" applyFont="1" applyFill="1" applyBorder="1" applyAlignment="1">
      <alignment horizontal="center" vertical="center" wrapText="1"/>
    </xf>
    <xf numFmtId="178" fontId="4" fillId="0" borderId="12" xfId="1" applyNumberFormat="1" applyFont="1" applyFill="1" applyBorder="1" applyAlignment="1" applyProtection="1">
      <alignment horizontal="right" vertical="center" wrapText="1"/>
    </xf>
    <xf numFmtId="0" fontId="6" fillId="0" borderId="3" xfId="57" applyFont="1" applyFill="1" applyBorder="1" applyAlignment="1">
      <alignment horizontal="left" vertical="center"/>
    </xf>
    <xf numFmtId="178" fontId="6" fillId="0" borderId="3" xfId="1" applyNumberFormat="1" applyFont="1" applyFill="1" applyBorder="1" applyAlignment="1" applyProtection="1">
      <alignment horizontal="right" vertical="center" wrapText="1"/>
    </xf>
    <xf numFmtId="0" fontId="4" fillId="0" borderId="0" xfId="58" applyFont="1" applyFill="1" applyBorder="1" applyAlignment="1"/>
    <xf numFmtId="0" fontId="6" fillId="0" borderId="0" xfId="57" applyFont="1" applyFill="1" applyBorder="1" applyAlignment="1">
      <alignment vertical="center"/>
    </xf>
    <xf numFmtId="178" fontId="6" fillId="0" borderId="14" xfId="58" applyNumberFormat="1" applyFont="1" applyFill="1" applyBorder="1" applyAlignment="1">
      <alignment horizontal="right" vertical="center"/>
    </xf>
    <xf numFmtId="0" fontId="6" fillId="0" borderId="14" xfId="57" applyFont="1" applyFill="1" applyBorder="1" applyAlignment="1" applyProtection="1">
      <alignment horizontal="center" vertical="center"/>
      <protection locked="0"/>
    </xf>
    <xf numFmtId="178" fontId="6" fillId="0" borderId="5" xfId="58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distributed"/>
    </xf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不含人员经费系数_财力性转移支付2010年预算参考数 2 2 2" xfId="49"/>
    <cellStyle name="常规_表4-5 2016年政府性基金预算收支执行情况表" xfId="50"/>
    <cellStyle name="40% - Accent5 4 2" xfId="51"/>
    <cellStyle name="常规 10 2 4" xfId="52"/>
    <cellStyle name="常规_2014年基金预算 2" xfId="53"/>
    <cellStyle name="常规_人代会表格-政府性基金1.12-2 2" xfId="54"/>
    <cellStyle name="常规_2007年地方预算表格（修订2版） 2" xfId="55"/>
    <cellStyle name="常规_预决算报人大（草表） 2" xfId="56"/>
    <cellStyle name="常规_预决算报人大（草表）" xfId="57"/>
    <cellStyle name="常规 3" xfId="58"/>
    <cellStyle name="40% - Accent5 4 2 2" xfId="59"/>
    <cellStyle name="差_县区合并测算20080423(按照各省比重）_不含人员经费系数_财力性转移支付2010年预算参考数 3 2" xfId="60"/>
    <cellStyle name="常规_表10 2017年基金预算收支计划表" xfId="61"/>
    <cellStyle name="常规 2" xfId="62"/>
    <cellStyle name="常规 10 2 2 2 2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6.236.254\Users\Administrator\Desktop\a20d9012\Users\hp\Documents\WXWorkLocal\1688849875650357_1970325008038486\Cache\File\2021-10\4160c47e\Users\a\Desktop\018fa2fa\&#39134;&#31179;&#25509;&#25910;&#25991;&#20214;\&#20195;&#20029;&#23068;(FC4DD44C8309)\&#35828;&#26126;\&#38468;&#34920;2&#65306;2015&#24180;&#39033;&#30446;&#24211;&#20998;&#31867;&#27719;&#24635;%20-%20&#27719;&#24635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workbookViewId="0">
      <selection activeCell="B14" sqref="B14"/>
    </sheetView>
  </sheetViews>
  <sheetFormatPr defaultColWidth="10.2857142857143" defaultRowHeight="14.25" outlineLevelCol="1"/>
  <cols>
    <col min="1" max="1" width="20.1428571428571" style="138" customWidth="1"/>
    <col min="2" max="2" width="76.8571428571429" style="138" customWidth="1"/>
    <col min="3" max="16384" width="10.2857142857143" style="138"/>
  </cols>
  <sheetData>
    <row r="1" s="138" customFormat="1" ht="18.75" spans="1:2">
      <c r="A1" s="139"/>
      <c r="B1" s="140"/>
    </row>
    <row r="2" s="138" customFormat="1" ht="20.25" spans="1:2">
      <c r="A2" s="141" t="s">
        <v>0</v>
      </c>
      <c r="B2" s="140"/>
    </row>
    <row r="3" s="138" customFormat="1" ht="18.75" spans="1:2">
      <c r="A3" s="142" t="s">
        <v>1</v>
      </c>
      <c r="B3" s="140"/>
    </row>
    <row r="4" s="138" customFormat="1" spans="1:2">
      <c r="A4" s="140"/>
      <c r="B4" s="140"/>
    </row>
    <row r="5" s="138" customFormat="1" spans="1:2">
      <c r="A5" s="140"/>
      <c r="B5" s="140"/>
    </row>
    <row r="6" s="138" customFormat="1" spans="1:2">
      <c r="A6" s="140"/>
      <c r="B6" s="140"/>
    </row>
    <row r="7" s="138" customFormat="1" ht="27" customHeight="1" spans="1:2">
      <c r="A7" s="140"/>
      <c r="B7" s="140"/>
    </row>
    <row r="8" s="138" customFormat="1" spans="1:2">
      <c r="A8" s="140"/>
      <c r="B8" s="140"/>
    </row>
    <row r="9" s="138" customFormat="1" spans="1:2">
      <c r="A9" s="140"/>
      <c r="B9" s="140"/>
    </row>
    <row r="10" s="138" customFormat="1" spans="1:2">
      <c r="A10" s="143" t="s">
        <v>2</v>
      </c>
      <c r="B10" s="143"/>
    </row>
    <row r="11" s="138" customFormat="1" spans="1:2">
      <c r="A11" s="143"/>
      <c r="B11" s="143"/>
    </row>
    <row r="12" s="138" customFormat="1" ht="48" customHeight="1" spans="1:2">
      <c r="A12" s="143"/>
      <c r="B12" s="143"/>
    </row>
    <row r="14" s="138" customFormat="1" ht="185" customHeight="1"/>
    <row r="20" s="138" customFormat="1" ht="20.25" spans="1:2">
      <c r="A20" s="141" t="s">
        <v>3</v>
      </c>
      <c r="B20" s="141"/>
    </row>
    <row r="21" s="138" customFormat="1" ht="20.25" spans="1:2">
      <c r="A21" s="144"/>
      <c r="B21" s="144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view="pageBreakPreview" zoomScaleNormal="100" workbookViewId="0">
      <selection activeCell="I27" sqref="I27"/>
    </sheetView>
  </sheetViews>
  <sheetFormatPr defaultColWidth="9.14285714285714" defaultRowHeight="14.25" outlineLevelCol="4"/>
  <cols>
    <col min="1" max="1" width="30.7142857142857" style="56" customWidth="1"/>
    <col min="2" max="2" width="14.7142857142857" style="56" customWidth="1"/>
    <col min="3" max="3" width="30.7142857142857" style="56" customWidth="1"/>
    <col min="4" max="4" width="14.7142857142857" style="56" customWidth="1"/>
    <col min="5" max="16384" width="9.14285714285714" style="3"/>
  </cols>
  <sheetData>
    <row r="1" s="3" customFormat="1" spans="1:5">
      <c r="A1" s="4" t="s">
        <v>4</v>
      </c>
      <c r="B1" s="4"/>
      <c r="C1" s="4"/>
      <c r="D1" s="5"/>
      <c r="E1" s="5"/>
    </row>
    <row r="2" ht="21" spans="1:4">
      <c r="A2" s="57" t="s">
        <v>5</v>
      </c>
      <c r="B2" s="57"/>
      <c r="C2" s="57"/>
      <c r="D2" s="57"/>
    </row>
    <row r="3" ht="15" spans="1:4">
      <c r="A3" s="58"/>
      <c r="B3" s="58"/>
      <c r="C3" s="58"/>
      <c r="D3" s="9" t="s">
        <v>6</v>
      </c>
    </row>
    <row r="4" ht="24" customHeight="1" spans="1:4">
      <c r="A4" s="59" t="s">
        <v>7</v>
      </c>
      <c r="B4" s="60" t="s">
        <v>8</v>
      </c>
      <c r="C4" s="61" t="s">
        <v>7</v>
      </c>
      <c r="D4" s="121" t="s">
        <v>8</v>
      </c>
    </row>
    <row r="5" ht="24" customHeight="1" spans="1:4">
      <c r="A5" s="62" t="s">
        <v>9</v>
      </c>
      <c r="B5" s="86">
        <v>5180</v>
      </c>
      <c r="C5" s="64" t="s">
        <v>10</v>
      </c>
      <c r="D5" s="122">
        <v>82417</v>
      </c>
    </row>
    <row r="6" ht="24" customHeight="1" spans="1:4">
      <c r="A6" s="66" t="s">
        <v>11</v>
      </c>
      <c r="B6" s="47"/>
      <c r="C6" s="123" t="s">
        <v>12</v>
      </c>
      <c r="D6" s="15">
        <v>1.4</v>
      </c>
    </row>
    <row r="7" ht="24" customHeight="1" spans="1:4">
      <c r="A7" s="66" t="s">
        <v>13</v>
      </c>
      <c r="B7" s="47">
        <v>8</v>
      </c>
      <c r="C7" s="68" t="s">
        <v>14</v>
      </c>
      <c r="D7" s="15">
        <v>14.4</v>
      </c>
    </row>
    <row r="8" ht="24" customHeight="1" spans="1:4">
      <c r="A8" s="66" t="s">
        <v>15</v>
      </c>
      <c r="B8" s="47">
        <v>383</v>
      </c>
      <c r="C8" s="68" t="s">
        <v>16</v>
      </c>
      <c r="D8" s="15">
        <v>50</v>
      </c>
    </row>
    <row r="9" ht="24" customHeight="1" spans="1:4">
      <c r="A9" s="113" t="s">
        <v>17</v>
      </c>
      <c r="B9" s="47">
        <v>4789</v>
      </c>
      <c r="C9" s="68" t="s">
        <v>18</v>
      </c>
      <c r="D9" s="15">
        <v>64848</v>
      </c>
    </row>
    <row r="10" ht="24" customHeight="1" spans="2:4">
      <c r="B10" s="47"/>
      <c r="C10" s="68" t="s">
        <v>19</v>
      </c>
      <c r="D10" s="15">
        <v>17367</v>
      </c>
    </row>
    <row r="11" ht="24" customHeight="1" spans="1:4">
      <c r="A11" s="113"/>
      <c r="B11" s="47"/>
      <c r="C11" s="68" t="s">
        <v>20</v>
      </c>
      <c r="D11" s="15">
        <v>135.7882</v>
      </c>
    </row>
    <row r="12" ht="24" customHeight="1" spans="1:4">
      <c r="A12" s="71" t="s">
        <v>21</v>
      </c>
      <c r="B12" s="90">
        <v>2889</v>
      </c>
      <c r="C12" s="124" t="s">
        <v>22</v>
      </c>
      <c r="D12" s="13"/>
    </row>
    <row r="13" ht="24" customHeight="1" spans="1:4">
      <c r="A13" s="71" t="s">
        <v>23</v>
      </c>
      <c r="B13" s="90"/>
      <c r="C13" s="124" t="s">
        <v>24</v>
      </c>
      <c r="D13" s="13"/>
    </row>
    <row r="14" ht="24" customHeight="1" spans="1:4">
      <c r="A14" s="71"/>
      <c r="B14" s="90"/>
      <c r="C14" s="124" t="s">
        <v>25</v>
      </c>
      <c r="D14" s="13">
        <f>81554+994</f>
        <v>82548</v>
      </c>
    </row>
    <row r="15" ht="24" customHeight="1" spans="1:4">
      <c r="A15" s="71" t="s">
        <v>26</v>
      </c>
      <c r="B15" s="90">
        <v>193870</v>
      </c>
      <c r="C15" s="125" t="s">
        <v>27</v>
      </c>
      <c r="D15" s="13"/>
    </row>
    <row r="16" ht="28" customHeight="1" spans="1:4">
      <c r="A16" s="126" t="s">
        <v>28</v>
      </c>
      <c r="B16" s="47">
        <v>193870</v>
      </c>
      <c r="C16" s="127" t="s">
        <v>29</v>
      </c>
      <c r="D16" s="13"/>
    </row>
    <row r="17" ht="28" customHeight="1" spans="1:4">
      <c r="A17" s="126" t="s">
        <v>30</v>
      </c>
      <c r="B17" s="90"/>
      <c r="C17" s="127" t="s">
        <v>31</v>
      </c>
      <c r="D17" s="13"/>
    </row>
    <row r="18" ht="28" customHeight="1" spans="1:4">
      <c r="A18" s="71" t="s">
        <v>32</v>
      </c>
      <c r="B18" s="128">
        <v>10714</v>
      </c>
      <c r="C18" s="73"/>
      <c r="D18" s="13"/>
    </row>
    <row r="19" s="3" customFormat="1" ht="24" customHeight="1" spans="1:5">
      <c r="A19" s="129"/>
      <c r="B19" s="130"/>
      <c r="C19" s="131" t="s">
        <v>33</v>
      </c>
      <c r="D19" s="132">
        <f>D5+D14</f>
        <v>164965</v>
      </c>
      <c r="E19" s="133"/>
    </row>
    <row r="20" ht="24" customHeight="1" spans="1:4">
      <c r="A20" s="134" t="s">
        <v>34</v>
      </c>
      <c r="B20" s="128">
        <v>1747</v>
      </c>
      <c r="C20" s="131" t="s">
        <v>35</v>
      </c>
      <c r="D20" s="132">
        <f>49435.1</f>
        <v>49435.1</v>
      </c>
    </row>
    <row r="21" s="120" customFormat="1" ht="24" customHeight="1" spans="1:4">
      <c r="A21" s="75" t="s">
        <v>36</v>
      </c>
      <c r="B21" s="135">
        <f>B20+B15+B12+B5+B18</f>
        <v>214400</v>
      </c>
      <c r="C21" s="136" t="s">
        <v>37</v>
      </c>
      <c r="D21" s="137">
        <f>D19+D20</f>
        <v>214400.1</v>
      </c>
    </row>
    <row r="22" spans="1:1">
      <c r="A22" s="133" t="s">
        <v>38</v>
      </c>
    </row>
  </sheetData>
  <mergeCells count="1">
    <mergeCell ref="A2:D2"/>
  </mergeCells>
  <pageMargins left="0.554861111111111" right="0.554861111111111" top="0.66875" bottom="0.590277777777778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view="pageBreakPreview" zoomScaleNormal="100" topLeftCell="A4" workbookViewId="0">
      <selection activeCell="G4" sqref="G4"/>
    </sheetView>
  </sheetViews>
  <sheetFormatPr defaultColWidth="9.14285714285714" defaultRowHeight="14.25" outlineLevelCol="4"/>
  <cols>
    <col min="1" max="1" width="30.8571428571429" style="1" customWidth="1"/>
    <col min="2" max="4" width="11.7142857142857" style="2" customWidth="1"/>
    <col min="5" max="5" width="14" style="2" customWidth="1"/>
    <col min="6" max="16384" width="9.14285714285714" style="3"/>
  </cols>
  <sheetData>
    <row r="1" s="3" customFormat="1" spans="1:4">
      <c r="A1" s="4" t="s">
        <v>39</v>
      </c>
      <c r="B1" s="4"/>
      <c r="C1" s="5"/>
      <c r="D1" s="5"/>
    </row>
    <row r="2" ht="21" spans="1:5">
      <c r="A2" s="6" t="s">
        <v>40</v>
      </c>
      <c r="B2" s="7"/>
      <c r="C2" s="7"/>
      <c r="D2" s="7"/>
      <c r="E2" s="7"/>
    </row>
    <row r="3" ht="30" customHeight="1" spans="1:5">
      <c r="A3" s="8"/>
      <c r="B3" s="39"/>
      <c r="C3" s="80"/>
      <c r="D3" s="81"/>
      <c r="E3" s="9" t="s">
        <v>6</v>
      </c>
    </row>
    <row r="4" ht="37.9" customHeight="1" spans="1:5">
      <c r="A4" s="109" t="s">
        <v>7</v>
      </c>
      <c r="B4" s="110" t="s">
        <v>41</v>
      </c>
      <c r="C4" s="110" t="s">
        <v>8</v>
      </c>
      <c r="D4" s="110" t="s">
        <v>42</v>
      </c>
      <c r="E4" s="84" t="s">
        <v>43</v>
      </c>
    </row>
    <row r="5" ht="28.15" customHeight="1" spans="1:5">
      <c r="A5" s="111" t="s">
        <v>9</v>
      </c>
      <c r="B5" s="86">
        <v>4796</v>
      </c>
      <c r="C5" s="86">
        <v>5180</v>
      </c>
      <c r="D5" s="87">
        <f t="shared" ref="D5:D14" si="0">C5/B5</f>
        <v>1.08006672226856</v>
      </c>
      <c r="E5" s="88">
        <v>19.8032128514056</v>
      </c>
    </row>
    <row r="6" ht="28.15" customHeight="1" spans="1:5">
      <c r="A6" s="46" t="s">
        <v>13</v>
      </c>
      <c r="B6" s="47">
        <v>7</v>
      </c>
      <c r="C6" s="47">
        <v>8</v>
      </c>
      <c r="D6" s="93">
        <f t="shared" si="0"/>
        <v>1.14285714285714</v>
      </c>
      <c r="E6" s="112">
        <v>0.333333333333333</v>
      </c>
    </row>
    <row r="7" ht="28.15" customHeight="1" spans="1:5">
      <c r="A7" s="46" t="s">
        <v>15</v>
      </c>
      <c r="B7" s="47"/>
      <c r="C7" s="47">
        <v>383</v>
      </c>
      <c r="D7" s="93"/>
      <c r="E7" s="112">
        <v>0.576131687242798</v>
      </c>
    </row>
    <row r="8" ht="28.15" customHeight="1" spans="1:5">
      <c r="A8" s="113" t="s">
        <v>17</v>
      </c>
      <c r="B8" s="47">
        <v>4789</v>
      </c>
      <c r="C8" s="47">
        <v>4789</v>
      </c>
      <c r="D8" s="93">
        <f t="shared" si="0"/>
        <v>1</v>
      </c>
      <c r="E8" s="112"/>
    </row>
    <row r="9" ht="28.15" customHeight="1" spans="1:5">
      <c r="A9" s="114" t="s">
        <v>21</v>
      </c>
      <c r="B9" s="90">
        <v>27393</v>
      </c>
      <c r="C9" s="90">
        <v>2889</v>
      </c>
      <c r="D9" s="91">
        <f t="shared" si="0"/>
        <v>0.105464899791918</v>
      </c>
      <c r="E9" s="103">
        <v>-0.602941176470588</v>
      </c>
    </row>
    <row r="10" ht="28.15" customHeight="1" spans="1:5">
      <c r="A10" s="46" t="s">
        <v>44</v>
      </c>
      <c r="B10" s="47">
        <v>4</v>
      </c>
      <c r="C10" s="47">
        <v>4</v>
      </c>
      <c r="D10" s="93">
        <f t="shared" si="0"/>
        <v>1</v>
      </c>
      <c r="E10" s="112"/>
    </row>
    <row r="11" ht="28.15" customHeight="1" spans="1:5">
      <c r="A11" s="46" t="s">
        <v>45</v>
      </c>
      <c r="B11" s="47">
        <v>96</v>
      </c>
      <c r="C11" s="47">
        <v>96</v>
      </c>
      <c r="D11" s="93">
        <f t="shared" si="0"/>
        <v>1</v>
      </c>
      <c r="E11" s="112">
        <v>0.476923076923077</v>
      </c>
    </row>
    <row r="12" ht="28.15" customHeight="1" spans="1:5">
      <c r="A12" s="46" t="s">
        <v>46</v>
      </c>
      <c r="B12" s="47">
        <v>13</v>
      </c>
      <c r="C12" s="47">
        <v>13</v>
      </c>
      <c r="D12" s="93">
        <f t="shared" si="0"/>
        <v>1</v>
      </c>
      <c r="E12" s="112">
        <v>-0.235294117647059</v>
      </c>
    </row>
    <row r="13" ht="28.15" customHeight="1" spans="1:5">
      <c r="A13" s="46" t="s">
        <v>15</v>
      </c>
      <c r="B13" s="47">
        <v>464</v>
      </c>
      <c r="C13" s="47">
        <v>776</v>
      </c>
      <c r="D13" s="93">
        <f t="shared" si="0"/>
        <v>1.67241379310345</v>
      </c>
      <c r="E13" s="112">
        <v>-0.33731853116994</v>
      </c>
    </row>
    <row r="14" ht="28.15" customHeight="1" spans="1:5">
      <c r="A14" s="46" t="s">
        <v>47</v>
      </c>
      <c r="B14" s="47">
        <v>26816</v>
      </c>
      <c r="C14" s="47">
        <v>2000</v>
      </c>
      <c r="D14" s="93">
        <f t="shared" si="0"/>
        <v>0.074582338902148</v>
      </c>
      <c r="E14" s="112"/>
    </row>
    <row r="15" ht="28.15" customHeight="1" spans="1:5">
      <c r="A15" s="114" t="s">
        <v>23</v>
      </c>
      <c r="B15" s="47"/>
      <c r="C15" s="47"/>
      <c r="D15" s="115"/>
      <c r="E15" s="112"/>
    </row>
    <row r="16" ht="28.15" customHeight="1" spans="1:5">
      <c r="A16" s="114" t="s">
        <v>48</v>
      </c>
      <c r="B16" s="90">
        <v>11566</v>
      </c>
      <c r="C16" s="90">
        <v>10714</v>
      </c>
      <c r="D16" s="115"/>
      <c r="E16" s="112"/>
    </row>
    <row r="17" ht="28.15" customHeight="1" spans="1:5">
      <c r="A17" s="114" t="s">
        <v>49</v>
      </c>
      <c r="B17" s="90">
        <v>193870</v>
      </c>
      <c r="C17" s="90">
        <v>193870</v>
      </c>
      <c r="D17" s="91">
        <v>1</v>
      </c>
      <c r="E17" s="103">
        <v>0.685826086956522</v>
      </c>
    </row>
    <row r="18" ht="28.15" customHeight="1" spans="1:5">
      <c r="A18" s="46" t="s">
        <v>28</v>
      </c>
      <c r="B18" s="47">
        <v>193870</v>
      </c>
      <c r="C18" s="47">
        <v>193870</v>
      </c>
      <c r="D18" s="93">
        <v>1</v>
      </c>
      <c r="E18" s="112">
        <v>0.685826086956522</v>
      </c>
    </row>
    <row r="19" ht="28.15" customHeight="1" spans="1:5">
      <c r="A19" s="46" t="s">
        <v>30</v>
      </c>
      <c r="B19" s="47"/>
      <c r="C19" s="47"/>
      <c r="D19" s="115"/>
      <c r="E19" s="112"/>
    </row>
    <row r="20" ht="28.15" customHeight="1" spans="1:5">
      <c r="A20" s="116" t="s">
        <v>34</v>
      </c>
      <c r="B20" s="117">
        <v>1748</v>
      </c>
      <c r="C20" s="90">
        <v>1747</v>
      </c>
      <c r="D20" s="91">
        <f>C20/B20</f>
        <v>0.999427917620137</v>
      </c>
      <c r="E20" s="103">
        <v>1.01499423298731</v>
      </c>
    </row>
    <row r="21" ht="28.15" customHeight="1" spans="1:5">
      <c r="A21" s="118" t="s">
        <v>36</v>
      </c>
      <c r="B21" s="119">
        <f>B20+B17+B9+B5+B16</f>
        <v>239373</v>
      </c>
      <c r="C21" s="119">
        <f>C20+C17+C9+C5+C16</f>
        <v>214400</v>
      </c>
      <c r="D21" s="107">
        <f>C21/B21</f>
        <v>0.89567327977675</v>
      </c>
      <c r="E21" s="108">
        <v>0.737551867219917</v>
      </c>
    </row>
    <row r="22" spans="2:5">
      <c r="B22" s="55"/>
      <c r="C22" s="55"/>
      <c r="D22" s="55"/>
      <c r="E22" s="55"/>
    </row>
  </sheetData>
  <mergeCells count="1">
    <mergeCell ref="A2:E2"/>
  </mergeCells>
  <pageMargins left="1.10208333333333" right="0.984027777777778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view="pageBreakPreview" zoomScaleNormal="100" topLeftCell="A17" workbookViewId="0">
      <selection activeCell="L28" sqref="L28"/>
    </sheetView>
  </sheetViews>
  <sheetFormatPr defaultColWidth="9.14285714285714" defaultRowHeight="14.25" outlineLevelCol="4"/>
  <cols>
    <col min="1" max="1" width="36.7142857142857" style="3" customWidth="1"/>
    <col min="2" max="3" width="11.7142857142857" style="2" customWidth="1"/>
    <col min="4" max="4" width="14.4285714285714" style="2" customWidth="1"/>
    <col min="5" max="5" width="11.7142857142857" style="2" customWidth="1"/>
    <col min="6" max="16384" width="9.14285714285714" style="3"/>
  </cols>
  <sheetData>
    <row r="1" s="3" customFormat="1" spans="1:4">
      <c r="A1" s="4" t="s">
        <v>50</v>
      </c>
      <c r="B1" s="4"/>
      <c r="C1" s="5"/>
      <c r="D1" s="5"/>
    </row>
    <row r="2" s="79" customFormat="1" ht="34.9" customHeight="1" spans="1:5">
      <c r="A2" s="57" t="s">
        <v>51</v>
      </c>
      <c r="B2" s="57"/>
      <c r="C2" s="57"/>
      <c r="D2" s="57"/>
      <c r="E2" s="57"/>
    </row>
    <row r="3" ht="13.5" spans="2:5">
      <c r="B3" s="39"/>
      <c r="C3" s="80"/>
      <c r="D3" s="81"/>
      <c r="E3" s="9" t="s">
        <v>6</v>
      </c>
    </row>
    <row r="4" ht="52" customHeight="1" spans="1:5">
      <c r="A4" s="82" t="s">
        <v>7</v>
      </c>
      <c r="B4" s="83" t="s">
        <v>41</v>
      </c>
      <c r="C4" s="83" t="s">
        <v>8</v>
      </c>
      <c r="D4" s="83" t="s">
        <v>52</v>
      </c>
      <c r="E4" s="84" t="s">
        <v>43</v>
      </c>
    </row>
    <row r="5" ht="24" customHeight="1" spans="1:5">
      <c r="A5" s="85" t="s">
        <v>10</v>
      </c>
      <c r="B5" s="86">
        <f>B6+B12+B17+B24+B27+B9</f>
        <v>91472</v>
      </c>
      <c r="C5" s="86">
        <v>82417</v>
      </c>
      <c r="D5" s="87">
        <f t="shared" ref="D5:D15" si="0">C5/B5</f>
        <v>0.901007958719608</v>
      </c>
      <c r="E5" s="88">
        <v>-0.297604336228129</v>
      </c>
    </row>
    <row r="6" ht="24" customHeight="1" spans="1:5">
      <c r="A6" s="89" t="s">
        <v>53</v>
      </c>
      <c r="B6" s="90">
        <v>2</v>
      </c>
      <c r="C6" s="13">
        <v>1</v>
      </c>
      <c r="D6" s="91">
        <f t="shared" si="0"/>
        <v>0.5</v>
      </c>
      <c r="E6" s="88">
        <v>-0.8</v>
      </c>
    </row>
    <row r="7" ht="24" customHeight="1" spans="1:5">
      <c r="A7" s="92" t="s">
        <v>54</v>
      </c>
      <c r="B7" s="47">
        <v>2</v>
      </c>
      <c r="C7" s="15">
        <v>1</v>
      </c>
      <c r="D7" s="93">
        <f t="shared" si="0"/>
        <v>0.5</v>
      </c>
      <c r="E7" s="94">
        <v>-0.8</v>
      </c>
    </row>
    <row r="8" ht="24" customHeight="1" spans="1:5">
      <c r="A8" s="92" t="s">
        <v>55</v>
      </c>
      <c r="B8" s="47">
        <v>2</v>
      </c>
      <c r="C8" s="15">
        <v>1</v>
      </c>
      <c r="D8" s="93">
        <f t="shared" si="0"/>
        <v>0.5</v>
      </c>
      <c r="E8" s="94">
        <v>-0.8</v>
      </c>
    </row>
    <row r="9" ht="24" customHeight="1" spans="1:5">
      <c r="A9" s="95" t="s">
        <v>56</v>
      </c>
      <c r="B9" s="90">
        <v>15</v>
      </c>
      <c r="C9" s="13">
        <v>14</v>
      </c>
      <c r="D9" s="91">
        <f t="shared" si="0"/>
        <v>0.933333333333333</v>
      </c>
      <c r="E9" s="88"/>
    </row>
    <row r="10" ht="24" customHeight="1" spans="1:5">
      <c r="A10" s="92" t="s">
        <v>57</v>
      </c>
      <c r="B10" s="47">
        <v>8</v>
      </c>
      <c r="C10" s="15">
        <v>7</v>
      </c>
      <c r="D10" s="93">
        <f t="shared" si="0"/>
        <v>0.875</v>
      </c>
      <c r="E10" s="94"/>
    </row>
    <row r="11" ht="24" customHeight="1" spans="1:5">
      <c r="A11" s="34" t="s">
        <v>58</v>
      </c>
      <c r="B11" s="47">
        <v>7</v>
      </c>
      <c r="C11" s="15">
        <v>7</v>
      </c>
      <c r="D11" s="93">
        <f t="shared" si="0"/>
        <v>1</v>
      </c>
      <c r="E11" s="94"/>
    </row>
    <row r="12" ht="24" customHeight="1" spans="1:5">
      <c r="A12" s="95" t="s">
        <v>59</v>
      </c>
      <c r="B12" s="90">
        <v>50</v>
      </c>
      <c r="C12" s="90">
        <v>50</v>
      </c>
      <c r="D12" s="91">
        <f t="shared" si="0"/>
        <v>1</v>
      </c>
      <c r="E12" s="88">
        <v>-0.705882352941177</v>
      </c>
    </row>
    <row r="13" ht="24" customHeight="1" spans="1:5">
      <c r="A13" s="92" t="s">
        <v>60</v>
      </c>
      <c r="B13" s="47">
        <v>38</v>
      </c>
      <c r="C13" s="47">
        <v>38</v>
      </c>
      <c r="D13" s="93">
        <f t="shared" si="0"/>
        <v>1</v>
      </c>
      <c r="E13" s="94">
        <v>-0.759493670886076</v>
      </c>
    </row>
    <row r="14" ht="24" customHeight="1" spans="1:5">
      <c r="A14" s="92" t="s">
        <v>61</v>
      </c>
      <c r="B14" s="47">
        <v>38</v>
      </c>
      <c r="C14" s="15">
        <v>38</v>
      </c>
      <c r="D14" s="93">
        <f t="shared" si="0"/>
        <v>1</v>
      </c>
      <c r="E14" s="94">
        <v>0</v>
      </c>
    </row>
    <row r="15" ht="24" customHeight="1" spans="1:5">
      <c r="A15" s="92" t="s">
        <v>62</v>
      </c>
      <c r="B15" s="96">
        <v>12</v>
      </c>
      <c r="C15" s="97">
        <v>12</v>
      </c>
      <c r="D15" s="93">
        <f t="shared" si="0"/>
        <v>1</v>
      </c>
      <c r="E15" s="94">
        <v>0</v>
      </c>
    </row>
    <row r="16" ht="24" customHeight="1" spans="1:5">
      <c r="A16" s="98" t="s">
        <v>63</v>
      </c>
      <c r="B16" s="96">
        <v>12</v>
      </c>
      <c r="C16" s="97">
        <v>12</v>
      </c>
      <c r="D16" s="93">
        <f t="shared" ref="D16:D23" si="1">C16/B16</f>
        <v>1</v>
      </c>
      <c r="E16" s="94">
        <v>0</v>
      </c>
    </row>
    <row r="17" ht="24" customHeight="1" spans="1:5">
      <c r="A17" s="95" t="s">
        <v>64</v>
      </c>
      <c r="B17" s="99">
        <v>72976</v>
      </c>
      <c r="C17" s="100">
        <f>64096+C20</f>
        <v>64848</v>
      </c>
      <c r="D17" s="91">
        <f t="shared" si="1"/>
        <v>0.888620916465687</v>
      </c>
      <c r="E17" s="88">
        <v>-0.436079829557807</v>
      </c>
    </row>
    <row r="18" ht="24" customHeight="1" spans="1:5">
      <c r="A18" s="92" t="s">
        <v>65</v>
      </c>
      <c r="B18" s="96">
        <v>72165</v>
      </c>
      <c r="C18" s="97">
        <v>64096</v>
      </c>
      <c r="D18" s="93">
        <f t="shared" si="1"/>
        <v>0.88818679415229</v>
      </c>
      <c r="E18" s="94">
        <v>-0.44042952551399</v>
      </c>
    </row>
    <row r="19" ht="24" customHeight="1" spans="1:5">
      <c r="A19" s="92" t="s">
        <v>66</v>
      </c>
      <c r="B19" s="96">
        <v>72165</v>
      </c>
      <c r="C19" s="97">
        <v>64096</v>
      </c>
      <c r="D19" s="93">
        <f t="shared" si="1"/>
        <v>0.88818679415229</v>
      </c>
      <c r="E19" s="94">
        <v>-0.44042952551399</v>
      </c>
    </row>
    <row r="20" ht="24" customHeight="1" spans="1:5">
      <c r="A20" s="92" t="s">
        <v>67</v>
      </c>
      <c r="B20" s="96">
        <v>811</v>
      </c>
      <c r="C20" s="97">
        <f>C21+C22+C23</f>
        <v>752</v>
      </c>
      <c r="D20" s="93">
        <f t="shared" si="1"/>
        <v>0.927250308261406</v>
      </c>
      <c r="E20" s="94">
        <v>0.671111111111111</v>
      </c>
    </row>
    <row r="21" ht="24" customHeight="1" spans="1:5">
      <c r="A21" s="92" t="s">
        <v>68</v>
      </c>
      <c r="B21" s="96">
        <v>765</v>
      </c>
      <c r="C21" s="97">
        <v>705</v>
      </c>
      <c r="D21" s="93">
        <f t="shared" si="1"/>
        <v>0.92156862745098</v>
      </c>
      <c r="E21" s="94">
        <v>1.203125</v>
      </c>
    </row>
    <row r="22" ht="24" customHeight="1" spans="1:5">
      <c r="A22" s="92" t="s">
        <v>69</v>
      </c>
      <c r="B22" s="96">
        <v>37</v>
      </c>
      <c r="C22" s="97">
        <v>37</v>
      </c>
      <c r="D22" s="93"/>
      <c r="E22" s="94"/>
    </row>
    <row r="23" ht="24" customHeight="1" spans="1:5">
      <c r="A23" s="92" t="s">
        <v>70</v>
      </c>
      <c r="B23" s="96">
        <v>9</v>
      </c>
      <c r="C23" s="97">
        <v>10</v>
      </c>
      <c r="D23" s="93">
        <f t="shared" ref="D23:D29" si="2">C23/B23</f>
        <v>1.11111111111111</v>
      </c>
      <c r="E23" s="94">
        <v>-0.761904761904762</v>
      </c>
    </row>
    <row r="24" ht="24" customHeight="1" spans="1:5">
      <c r="A24" s="95" t="s">
        <v>71</v>
      </c>
      <c r="B24" s="99">
        <v>18245</v>
      </c>
      <c r="C24" s="100">
        <v>17367</v>
      </c>
      <c r="D24" s="91">
        <f t="shared" si="2"/>
        <v>0.951877226637435</v>
      </c>
      <c r="E24" s="88">
        <v>7.37771345875543</v>
      </c>
    </row>
    <row r="25" ht="24" customHeight="1" spans="1:5">
      <c r="A25" s="92" t="s">
        <v>72</v>
      </c>
      <c r="B25" s="96">
        <v>18245</v>
      </c>
      <c r="C25" s="97">
        <v>17367</v>
      </c>
      <c r="D25" s="93">
        <f t="shared" si="2"/>
        <v>0.951877226637435</v>
      </c>
      <c r="E25" s="94">
        <v>7.37771345875543</v>
      </c>
    </row>
    <row r="26" ht="24" customHeight="1" spans="1:5">
      <c r="A26" s="92" t="s">
        <v>73</v>
      </c>
      <c r="B26" s="96">
        <v>18245</v>
      </c>
      <c r="C26" s="97">
        <v>17367</v>
      </c>
      <c r="D26" s="93">
        <f t="shared" si="2"/>
        <v>0.951877226637435</v>
      </c>
      <c r="E26" s="94">
        <v>7.37771345875543</v>
      </c>
    </row>
    <row r="27" ht="24" customHeight="1" spans="1:5">
      <c r="A27" s="95" t="s">
        <v>74</v>
      </c>
      <c r="B27" s="99">
        <v>184</v>
      </c>
      <c r="C27" s="100">
        <v>136</v>
      </c>
      <c r="D27" s="91">
        <f t="shared" si="2"/>
        <v>0.739130434782609</v>
      </c>
      <c r="E27" s="88">
        <v>0.446808510638298</v>
      </c>
    </row>
    <row r="28" ht="24" customHeight="1" spans="1:5">
      <c r="A28" s="98" t="s">
        <v>75</v>
      </c>
      <c r="B28" s="96">
        <v>184</v>
      </c>
      <c r="C28" s="97">
        <v>136</v>
      </c>
      <c r="D28" s="93">
        <f t="shared" si="2"/>
        <v>0.739130434782609</v>
      </c>
      <c r="E28" s="94">
        <v>0.446808510638298</v>
      </c>
    </row>
    <row r="29" ht="34" customHeight="1" spans="1:5">
      <c r="A29" s="92" t="s">
        <v>76</v>
      </c>
      <c r="B29" s="96">
        <v>184</v>
      </c>
      <c r="C29" s="97">
        <v>136</v>
      </c>
      <c r="D29" s="93">
        <f t="shared" si="2"/>
        <v>0.739130434782609</v>
      </c>
      <c r="E29" s="94">
        <v>0.446808510638298</v>
      </c>
    </row>
    <row r="30" ht="24" customHeight="1" spans="1:5">
      <c r="A30" s="85" t="s">
        <v>22</v>
      </c>
      <c r="B30" s="96"/>
      <c r="C30" s="97"/>
      <c r="D30" s="91"/>
      <c r="E30" s="101"/>
    </row>
    <row r="31" ht="24" customHeight="1" spans="1:5">
      <c r="A31" s="85" t="s">
        <v>24</v>
      </c>
      <c r="B31" s="96"/>
      <c r="C31" s="97"/>
      <c r="D31" s="91"/>
      <c r="E31" s="101"/>
    </row>
    <row r="32" ht="24" customHeight="1" spans="1:5">
      <c r="A32" s="102" t="s">
        <v>25</v>
      </c>
      <c r="B32" s="99">
        <v>24742</v>
      </c>
      <c r="C32" s="100">
        <v>82548</v>
      </c>
      <c r="D32" s="91">
        <f t="shared" ref="D32:D37" si="3">C32/B32</f>
        <v>3.33635114380406</v>
      </c>
      <c r="E32" s="88">
        <v>17.9358275730299</v>
      </c>
    </row>
    <row r="33" ht="24" customHeight="1" spans="1:5">
      <c r="A33" s="85" t="s">
        <v>27</v>
      </c>
      <c r="B33" s="96"/>
      <c r="C33" s="97"/>
      <c r="D33" s="91"/>
      <c r="E33" s="103"/>
    </row>
    <row r="34" ht="24" customHeight="1" spans="1:5">
      <c r="A34" s="104" t="s">
        <v>29</v>
      </c>
      <c r="B34" s="96"/>
      <c r="C34" s="97"/>
      <c r="D34" s="91"/>
      <c r="E34" s="103"/>
    </row>
    <row r="35" ht="24" customHeight="1" spans="1:5">
      <c r="A35" s="104" t="s">
        <v>31</v>
      </c>
      <c r="B35" s="96"/>
      <c r="C35" s="97"/>
      <c r="D35" s="91"/>
      <c r="E35" s="103"/>
    </row>
    <row r="36" ht="24" customHeight="1" spans="1:5">
      <c r="A36" s="102" t="s">
        <v>77</v>
      </c>
      <c r="B36" s="99">
        <v>123159</v>
      </c>
      <c r="C36" s="100">
        <v>49435</v>
      </c>
      <c r="D36" s="91">
        <f t="shared" si="3"/>
        <v>0.401391696912122</v>
      </c>
      <c r="E36" s="88">
        <v>27.850114416476</v>
      </c>
    </row>
    <row r="37" ht="24" customHeight="1" spans="1:5">
      <c r="A37" s="105" t="s">
        <v>37</v>
      </c>
      <c r="B37" s="106">
        <f>B5+B32+B36</f>
        <v>239373</v>
      </c>
      <c r="C37" s="106">
        <v>214400</v>
      </c>
      <c r="D37" s="107">
        <f t="shared" si="3"/>
        <v>0.89567327977675</v>
      </c>
      <c r="E37" s="108">
        <v>0.737553807661069</v>
      </c>
    </row>
  </sheetData>
  <mergeCells count="1">
    <mergeCell ref="A2:E2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view="pageBreakPreview" zoomScaleNormal="100" workbookViewId="0">
      <selection activeCell="F11" sqref="F11"/>
    </sheetView>
  </sheetViews>
  <sheetFormatPr defaultColWidth="9.14285714285714" defaultRowHeight="14.25" outlineLevelCol="6"/>
  <cols>
    <col min="1" max="1" width="32.2857142857143" style="56" customWidth="1"/>
    <col min="2" max="2" width="13.8571428571429" style="56" customWidth="1"/>
    <col min="3" max="3" width="32.2857142857143" style="56" customWidth="1"/>
    <col min="4" max="4" width="13.8571428571429" style="56" customWidth="1"/>
    <col min="5" max="16384" width="9.14285714285714" style="3"/>
  </cols>
  <sheetData>
    <row r="1" spans="1:5">
      <c r="A1" s="4" t="s">
        <v>78</v>
      </c>
      <c r="B1" s="4"/>
      <c r="C1" s="4"/>
      <c r="D1" s="5"/>
      <c r="E1" s="5"/>
    </row>
    <row r="2" ht="21" spans="1:4">
      <c r="A2" s="57" t="s">
        <v>79</v>
      </c>
      <c r="B2" s="57"/>
      <c r="C2" s="57"/>
      <c r="D2" s="57"/>
    </row>
    <row r="3" ht="15" spans="1:4">
      <c r="A3" s="58"/>
      <c r="B3" s="58"/>
      <c r="C3" s="58"/>
      <c r="D3" s="9" t="s">
        <v>6</v>
      </c>
    </row>
    <row r="4" ht="24" customHeight="1" spans="1:4">
      <c r="A4" s="59" t="s">
        <v>7</v>
      </c>
      <c r="B4" s="60" t="s">
        <v>80</v>
      </c>
      <c r="C4" s="61" t="s">
        <v>7</v>
      </c>
      <c r="D4" s="59" t="s">
        <v>80</v>
      </c>
    </row>
    <row r="5" ht="24" customHeight="1" spans="1:4">
      <c r="A5" s="62" t="s">
        <v>9</v>
      </c>
      <c r="B5" s="63">
        <f>B7+B8</f>
        <v>40800</v>
      </c>
      <c r="C5" s="64" t="s">
        <v>10</v>
      </c>
      <c r="D5" s="65">
        <f>D6+D7+D8+D9+D10+D11</f>
        <v>162115</v>
      </c>
    </row>
    <row r="6" ht="24" customHeight="1" spans="1:4">
      <c r="A6" s="66" t="s">
        <v>11</v>
      </c>
      <c r="B6" s="67"/>
      <c r="C6" s="68" t="s">
        <v>81</v>
      </c>
      <c r="D6" s="69">
        <v>4</v>
      </c>
    </row>
    <row r="7" ht="24" customHeight="1" spans="1:4">
      <c r="A7" s="66" t="s">
        <v>13</v>
      </c>
      <c r="B7" s="67">
        <f>30000+16276+174-6030</f>
        <v>40420</v>
      </c>
      <c r="C7" s="68" t="s">
        <v>14</v>
      </c>
      <c r="D7" s="69">
        <v>815</v>
      </c>
    </row>
    <row r="8" ht="24" customHeight="1" spans="1:4">
      <c r="A8" s="66" t="s">
        <v>15</v>
      </c>
      <c r="B8" s="67">
        <v>380</v>
      </c>
      <c r="C8" s="70" t="s">
        <v>16</v>
      </c>
      <c r="D8" s="69">
        <v>180</v>
      </c>
    </row>
    <row r="9" ht="24" customHeight="1" spans="1:4">
      <c r="A9" s="66"/>
      <c r="B9" s="67"/>
      <c r="C9" s="70" t="s">
        <v>18</v>
      </c>
      <c r="D9" s="69">
        <v>144666</v>
      </c>
    </row>
    <row r="10" ht="24" customHeight="1" spans="1:4">
      <c r="A10" s="66"/>
      <c r="B10" s="67"/>
      <c r="C10" s="70" t="s">
        <v>19</v>
      </c>
      <c r="D10" s="69">
        <v>16276</v>
      </c>
    </row>
    <row r="11" ht="24" customHeight="1" spans="1:4">
      <c r="A11" s="66"/>
      <c r="B11" s="67"/>
      <c r="C11" s="70" t="s">
        <v>20</v>
      </c>
      <c r="D11" s="69">
        <v>174</v>
      </c>
    </row>
    <row r="12" ht="24" customHeight="1" spans="1:7">
      <c r="A12" s="71" t="s">
        <v>21</v>
      </c>
      <c r="B12" s="72">
        <v>850</v>
      </c>
      <c r="C12" s="73" t="s">
        <v>22</v>
      </c>
      <c r="D12" s="65"/>
      <c r="G12" s="38"/>
    </row>
    <row r="13" ht="24" customHeight="1" spans="1:4">
      <c r="A13" s="71" t="s">
        <v>82</v>
      </c>
      <c r="B13" s="72">
        <v>95000</v>
      </c>
      <c r="C13" s="73" t="s">
        <v>24</v>
      </c>
      <c r="D13" s="65"/>
    </row>
    <row r="14" ht="24" customHeight="1" spans="1:4">
      <c r="A14" s="71" t="s">
        <v>48</v>
      </c>
      <c r="B14" s="74">
        <v>6030</v>
      </c>
      <c r="C14" s="73" t="s">
        <v>25</v>
      </c>
      <c r="D14" s="65">
        <v>30000</v>
      </c>
    </row>
    <row r="15" ht="24" customHeight="1" spans="1:4">
      <c r="A15" s="71"/>
      <c r="B15" s="74"/>
      <c r="C15" s="73" t="s">
        <v>83</v>
      </c>
      <c r="D15" s="65"/>
    </row>
    <row r="16" ht="24" customHeight="1" spans="1:4">
      <c r="A16" s="3"/>
      <c r="B16" s="74"/>
      <c r="C16" s="73" t="s">
        <v>84</v>
      </c>
      <c r="D16" s="65"/>
    </row>
    <row r="17" ht="24" customHeight="1" spans="1:4">
      <c r="A17" s="71" t="s">
        <v>85</v>
      </c>
      <c r="B17" s="72">
        <v>49435.1</v>
      </c>
      <c r="C17" s="73" t="s">
        <v>86</v>
      </c>
      <c r="D17" s="65"/>
    </row>
    <row r="18" ht="24" customHeight="1" spans="1:4">
      <c r="A18" s="75" t="s">
        <v>36</v>
      </c>
      <c r="B18" s="76">
        <f>B12+B13+B17+B14+B5</f>
        <v>192115.1</v>
      </c>
      <c r="C18" s="77" t="s">
        <v>37</v>
      </c>
      <c r="D18" s="78">
        <f>D5+D14</f>
        <v>192115</v>
      </c>
    </row>
    <row r="19" ht="28.15" customHeight="1"/>
  </sheetData>
  <mergeCells count="1">
    <mergeCell ref="A2:D2"/>
  </mergeCells>
  <pageMargins left="0.554861111111111" right="0.554861111111111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view="pageBreakPreview" zoomScaleNormal="100" workbookViewId="0">
      <selection activeCell="F13" sqref="F13"/>
    </sheetView>
  </sheetViews>
  <sheetFormatPr defaultColWidth="9.14285714285714" defaultRowHeight="14.25" outlineLevelCol="6"/>
  <cols>
    <col min="1" max="1" width="49.8571428571429" style="1" customWidth="1"/>
    <col min="2" max="2" width="16.1428571428571" style="2" customWidth="1"/>
    <col min="3" max="3" width="18.7142857142857" style="2" customWidth="1"/>
    <col min="4" max="16384" width="9.14285714285714" style="3"/>
  </cols>
  <sheetData>
    <row r="1" spans="1:3">
      <c r="A1" s="4" t="s">
        <v>87</v>
      </c>
      <c r="B1" s="4"/>
      <c r="C1" s="5"/>
    </row>
    <row r="2" ht="21" spans="1:3">
      <c r="A2" s="6" t="s">
        <v>88</v>
      </c>
      <c r="B2" s="7"/>
      <c r="C2" s="7"/>
    </row>
    <row r="3" ht="22.15" customHeight="1" spans="1:3">
      <c r="A3" s="8"/>
      <c r="B3" s="39"/>
      <c r="C3" s="9" t="s">
        <v>6</v>
      </c>
    </row>
    <row r="4" ht="27" customHeight="1" spans="1:3">
      <c r="A4" s="40" t="s">
        <v>7</v>
      </c>
      <c r="B4" s="41" t="s">
        <v>89</v>
      </c>
      <c r="C4" s="42" t="s">
        <v>90</v>
      </c>
    </row>
    <row r="5" ht="25.15" customHeight="1" spans="1:3">
      <c r="A5" s="43" t="s">
        <v>91</v>
      </c>
      <c r="B5" s="44">
        <v>5180</v>
      </c>
      <c r="C5" s="45">
        <f>C6+C7</f>
        <v>40800</v>
      </c>
    </row>
    <row r="6" ht="25.15" customHeight="1" spans="1:3">
      <c r="A6" s="46" t="s">
        <v>13</v>
      </c>
      <c r="B6" s="47">
        <v>8</v>
      </c>
      <c r="C6" s="45">
        <v>40420</v>
      </c>
    </row>
    <row r="7" ht="25.15" customHeight="1" spans="1:3">
      <c r="A7" s="46" t="s">
        <v>15</v>
      </c>
      <c r="B7" s="47">
        <v>383</v>
      </c>
      <c r="C7" s="45">
        <v>380</v>
      </c>
    </row>
    <row r="8" ht="25.15" customHeight="1" spans="1:3">
      <c r="A8" s="46" t="s">
        <v>92</v>
      </c>
      <c r="B8" s="47">
        <v>4789</v>
      </c>
      <c r="C8" s="45"/>
    </row>
    <row r="9" ht="25.15" customHeight="1" spans="1:3">
      <c r="A9" s="43" t="s">
        <v>21</v>
      </c>
      <c r="B9" s="47">
        <f>SUM(B10:B17)</f>
        <v>2889</v>
      </c>
      <c r="C9" s="45">
        <f>C13+C10+C17+C16+C12</f>
        <v>850</v>
      </c>
    </row>
    <row r="10" ht="25.15" customHeight="1" spans="1:3">
      <c r="A10" s="46" t="s">
        <v>11</v>
      </c>
      <c r="B10" s="47"/>
      <c r="C10" s="45"/>
    </row>
    <row r="11" ht="25.15" customHeight="1" spans="1:3">
      <c r="A11" s="46" t="s">
        <v>44</v>
      </c>
      <c r="B11" s="47">
        <v>4</v>
      </c>
      <c r="C11" s="45"/>
    </row>
    <row r="12" ht="25.15" customHeight="1" spans="1:3">
      <c r="A12" s="46" t="s">
        <v>13</v>
      </c>
      <c r="B12" s="47"/>
      <c r="C12" s="45">
        <v>800</v>
      </c>
    </row>
    <row r="13" ht="25.15" customHeight="1" spans="1:3">
      <c r="A13" s="46" t="s">
        <v>45</v>
      </c>
      <c r="B13" s="47">
        <v>96</v>
      </c>
      <c r="C13" s="45">
        <v>50</v>
      </c>
    </row>
    <row r="14" ht="25.15" customHeight="1" spans="1:3">
      <c r="A14" s="46" t="s">
        <v>46</v>
      </c>
      <c r="B14" s="47">
        <v>13</v>
      </c>
      <c r="C14" s="45"/>
    </row>
    <row r="15" ht="25.15" customHeight="1" spans="1:3">
      <c r="A15" s="46" t="s">
        <v>93</v>
      </c>
      <c r="B15" s="47"/>
      <c r="C15" s="45"/>
    </row>
    <row r="16" ht="25.15" customHeight="1" spans="1:6">
      <c r="A16" s="46" t="s">
        <v>15</v>
      </c>
      <c r="B16" s="47">
        <v>776</v>
      </c>
      <c r="C16" s="45"/>
      <c r="F16" s="3" t="s">
        <v>94</v>
      </c>
    </row>
    <row r="17" ht="25.15" customHeight="1" spans="1:3">
      <c r="A17" s="46" t="s">
        <v>47</v>
      </c>
      <c r="B17" s="47">
        <v>2000</v>
      </c>
      <c r="C17" s="45"/>
    </row>
    <row r="18" ht="25.15" customHeight="1" spans="1:7">
      <c r="A18" s="43" t="s">
        <v>23</v>
      </c>
      <c r="B18" s="48"/>
      <c r="C18" s="45"/>
      <c r="G18" s="38"/>
    </row>
    <row r="19" ht="25.15" customHeight="1" spans="1:3">
      <c r="A19" s="43" t="s">
        <v>48</v>
      </c>
      <c r="B19" s="48">
        <v>10714</v>
      </c>
      <c r="C19" s="45">
        <v>6030</v>
      </c>
    </row>
    <row r="20" ht="25.15" customHeight="1" spans="1:3">
      <c r="A20" s="43" t="s">
        <v>49</v>
      </c>
      <c r="B20" s="48">
        <v>193870</v>
      </c>
      <c r="C20" s="45">
        <v>95000</v>
      </c>
    </row>
    <row r="21" ht="25.15" customHeight="1" spans="1:3">
      <c r="A21" s="49" t="s">
        <v>95</v>
      </c>
      <c r="B21" s="47">
        <v>193870</v>
      </c>
      <c r="C21" s="45">
        <v>95000</v>
      </c>
    </row>
    <row r="22" ht="25.15" customHeight="1" spans="1:3">
      <c r="A22" s="49" t="s">
        <v>96</v>
      </c>
      <c r="B22" s="47"/>
      <c r="C22" s="45"/>
    </row>
    <row r="23" ht="25.15" customHeight="1" spans="1:3">
      <c r="A23" s="49" t="s">
        <v>97</v>
      </c>
      <c r="B23" s="47"/>
      <c r="C23" s="45"/>
    </row>
    <row r="24" ht="25.15" customHeight="1" spans="1:3">
      <c r="A24" s="50" t="s">
        <v>98</v>
      </c>
      <c r="B24" s="47"/>
      <c r="C24" s="45"/>
    </row>
    <row r="25" ht="25.15" customHeight="1" spans="1:3">
      <c r="A25" s="50" t="s">
        <v>99</v>
      </c>
      <c r="B25" s="48"/>
      <c r="C25" s="45"/>
    </row>
    <row r="26" ht="25.15" customHeight="1" spans="1:3">
      <c r="A26" s="50" t="s">
        <v>100</v>
      </c>
      <c r="B26" s="48"/>
      <c r="C26" s="45"/>
    </row>
    <row r="27" ht="25.15" customHeight="1" spans="1:3">
      <c r="A27" s="51" t="s">
        <v>101</v>
      </c>
      <c r="B27" s="48">
        <v>193870</v>
      </c>
      <c r="C27" s="45">
        <v>95000</v>
      </c>
    </row>
    <row r="28" ht="25.15" customHeight="1" spans="1:3">
      <c r="A28" s="50" t="s">
        <v>102</v>
      </c>
      <c r="B28" s="48"/>
      <c r="C28" s="45"/>
    </row>
    <row r="29" ht="25.15" customHeight="1" spans="1:3">
      <c r="A29" s="43" t="s">
        <v>34</v>
      </c>
      <c r="B29" s="48">
        <v>1747</v>
      </c>
      <c r="C29" s="45">
        <v>49435</v>
      </c>
    </row>
    <row r="30" ht="25.15" customHeight="1" spans="1:3">
      <c r="A30" s="52" t="s">
        <v>36</v>
      </c>
      <c r="B30" s="53">
        <f>B29+B20+B9+B19+B5</f>
        <v>214400</v>
      </c>
      <c r="C30" s="54">
        <f>C29+C20+C9+C19+C5</f>
        <v>192115</v>
      </c>
    </row>
    <row r="31" ht="25.15" customHeight="1" spans="2:3">
      <c r="B31" s="55"/>
      <c r="C31" s="55"/>
    </row>
  </sheetData>
  <mergeCells count="1">
    <mergeCell ref="A2:C2"/>
  </mergeCells>
  <pageMargins left="0.751388888888889" right="0.751388888888889" top="0.590277777777778" bottom="0.590277777777778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view="pageBreakPreview" zoomScaleNormal="100" topLeftCell="B2" workbookViewId="0">
      <selection activeCell="F16" sqref="F16"/>
    </sheetView>
  </sheetViews>
  <sheetFormatPr defaultColWidth="9.14285714285714" defaultRowHeight="12.75" outlineLevelCol="6"/>
  <cols>
    <col min="1" max="1" width="10.5714285714286" style="3" hidden="1" customWidth="1"/>
    <col min="2" max="2" width="48.7142857142857" style="3" customWidth="1"/>
    <col min="3" max="3" width="37.1428571428571" style="3" customWidth="1"/>
    <col min="4" max="16384" width="9.14285714285714" style="3"/>
  </cols>
  <sheetData>
    <row r="1" ht="22.15" customHeight="1" spans="1:3">
      <c r="A1" s="18" t="s">
        <v>103</v>
      </c>
      <c r="B1" s="18"/>
      <c r="C1" s="18"/>
    </row>
    <row r="2" ht="28.15" customHeight="1" spans="1:3">
      <c r="A2" s="19" t="s">
        <v>104</v>
      </c>
      <c r="B2" s="20"/>
      <c r="C2" s="20"/>
    </row>
    <row r="3" ht="28.15" customHeight="1" spans="1:3">
      <c r="A3" s="20" t="s">
        <v>105</v>
      </c>
      <c r="B3" s="20"/>
      <c r="C3" s="20"/>
    </row>
    <row r="4" ht="21" customHeight="1" spans="1:3">
      <c r="A4" s="21" t="s">
        <v>6</v>
      </c>
      <c r="B4" s="21"/>
      <c r="C4" s="22"/>
    </row>
    <row r="5" ht="36" customHeight="1" spans="1:3">
      <c r="A5" s="23" t="s">
        <v>106</v>
      </c>
      <c r="B5" s="24" t="s">
        <v>107</v>
      </c>
      <c r="C5" s="25" t="s">
        <v>80</v>
      </c>
    </row>
    <row r="6" ht="19.9" customHeight="1" spans="1:3">
      <c r="A6" s="26"/>
      <c r="B6" s="27" t="s">
        <v>108</v>
      </c>
      <c r="C6" s="28">
        <v>4</v>
      </c>
    </row>
    <row r="7" ht="19.9" customHeight="1" spans="1:3">
      <c r="A7" s="29"/>
      <c r="B7" s="30" t="s">
        <v>109</v>
      </c>
      <c r="C7" s="31">
        <v>4</v>
      </c>
    </row>
    <row r="8" ht="19.9" customHeight="1" spans="1:3">
      <c r="A8" s="29"/>
      <c r="B8" s="32" t="s">
        <v>110</v>
      </c>
      <c r="C8" s="31">
        <v>4</v>
      </c>
    </row>
    <row r="9" ht="19.9" customHeight="1" spans="1:3">
      <c r="A9" s="29"/>
      <c r="B9" s="33" t="s">
        <v>111</v>
      </c>
      <c r="C9" s="31">
        <v>815</v>
      </c>
    </row>
    <row r="10" ht="19.9" customHeight="1" spans="1:3">
      <c r="A10" s="29"/>
      <c r="B10" s="34" t="s">
        <v>112</v>
      </c>
      <c r="C10" s="31">
        <v>15</v>
      </c>
    </row>
    <row r="11" ht="19.9" customHeight="1" spans="1:3">
      <c r="A11" s="29"/>
      <c r="B11" s="30" t="s">
        <v>113</v>
      </c>
      <c r="C11" s="31">
        <v>800</v>
      </c>
    </row>
    <row r="12" ht="19.9" customHeight="1" spans="1:3">
      <c r="A12" s="29"/>
      <c r="B12" s="32" t="s">
        <v>114</v>
      </c>
      <c r="C12" s="31">
        <v>800</v>
      </c>
    </row>
    <row r="13" ht="19.9" customHeight="1" spans="1:3">
      <c r="A13" s="29"/>
      <c r="B13" s="33" t="s">
        <v>115</v>
      </c>
      <c r="C13" s="31">
        <f>C14+C17</f>
        <v>180</v>
      </c>
    </row>
    <row r="14" ht="19.9" customHeight="1" spans="1:3">
      <c r="A14" s="29"/>
      <c r="B14" s="34" t="s">
        <v>116</v>
      </c>
      <c r="C14" s="31">
        <f>C15+C16</f>
        <v>96</v>
      </c>
    </row>
    <row r="15" ht="19.9" customHeight="1" spans="1:3">
      <c r="A15" s="29"/>
      <c r="B15" s="32" t="s">
        <v>117</v>
      </c>
      <c r="C15" s="31">
        <f>7+38</f>
        <v>45</v>
      </c>
    </row>
    <row r="16" ht="19.9" customHeight="1" spans="1:3">
      <c r="A16" s="29"/>
      <c r="B16" s="32" t="s">
        <v>118</v>
      </c>
      <c r="C16" s="31">
        <f>51</f>
        <v>51</v>
      </c>
    </row>
    <row r="17" ht="19.9" customHeight="1" spans="1:3">
      <c r="A17" s="29"/>
      <c r="B17" s="34" t="s">
        <v>119</v>
      </c>
      <c r="C17" s="31">
        <f>C18+C19</f>
        <v>84</v>
      </c>
    </row>
    <row r="18" ht="19.9" customHeight="1" spans="1:3">
      <c r="A18" s="29"/>
      <c r="B18" s="32" t="s">
        <v>117</v>
      </c>
      <c r="C18" s="31">
        <v>19</v>
      </c>
    </row>
    <row r="19" ht="19.9" customHeight="1" spans="1:3">
      <c r="A19" s="29"/>
      <c r="B19" s="32" t="s">
        <v>118</v>
      </c>
      <c r="C19" s="31">
        <f>53+12</f>
        <v>65</v>
      </c>
    </row>
    <row r="20" ht="19.9" customHeight="1" spans="1:3">
      <c r="A20" s="29"/>
      <c r="B20" s="33" t="s">
        <v>120</v>
      </c>
      <c r="C20" s="31">
        <f>C21+C26</f>
        <v>144666</v>
      </c>
    </row>
    <row r="21" ht="19.9" customHeight="1" spans="1:3">
      <c r="A21" s="29"/>
      <c r="B21" s="34" t="s">
        <v>121</v>
      </c>
      <c r="C21" s="31">
        <v>142950</v>
      </c>
    </row>
    <row r="22" ht="29" customHeight="1" spans="1:3">
      <c r="A22" s="29"/>
      <c r="B22" s="35" t="s">
        <v>122</v>
      </c>
      <c r="C22" s="31">
        <f>47950+95000</f>
        <v>142950</v>
      </c>
    </row>
    <row r="23" ht="19.9" customHeight="1" spans="1:3">
      <c r="A23" s="29"/>
      <c r="B23" s="34" t="s">
        <v>123</v>
      </c>
      <c r="C23" s="31"/>
    </row>
    <row r="24" ht="19.9" customHeight="1" spans="1:3">
      <c r="A24" s="29"/>
      <c r="B24" s="35" t="s">
        <v>124</v>
      </c>
      <c r="C24" s="31"/>
    </row>
    <row r="25" ht="19.9" customHeight="1" spans="1:3">
      <c r="A25" s="29"/>
      <c r="B25" s="35" t="s">
        <v>125</v>
      </c>
      <c r="C25" s="31"/>
    </row>
    <row r="26" ht="19.9" customHeight="1" spans="1:3">
      <c r="A26" s="29"/>
      <c r="B26" s="34" t="s">
        <v>126</v>
      </c>
      <c r="C26" s="31">
        <f>C27+C28+C29</f>
        <v>1716</v>
      </c>
    </row>
    <row r="27" ht="19.9" customHeight="1" spans="1:3">
      <c r="A27" s="29"/>
      <c r="B27" s="35" t="s">
        <v>127</v>
      </c>
      <c r="C27" s="31">
        <f>1149</f>
        <v>1149</v>
      </c>
    </row>
    <row r="28" ht="19.9" customHeight="1" spans="1:3">
      <c r="A28" s="29"/>
      <c r="B28" s="35" t="s">
        <v>128</v>
      </c>
      <c r="C28" s="31">
        <f>149+380</f>
        <v>529</v>
      </c>
    </row>
    <row r="29" ht="19.9" customHeight="1" spans="1:3">
      <c r="A29" s="29"/>
      <c r="B29" s="35" t="s">
        <v>129</v>
      </c>
      <c r="C29" s="31">
        <v>38</v>
      </c>
    </row>
    <row r="30" ht="19.9" customHeight="1" spans="1:3">
      <c r="A30" s="29"/>
      <c r="B30" s="33" t="s">
        <v>130</v>
      </c>
      <c r="C30" s="31">
        <v>16276</v>
      </c>
    </row>
    <row r="31" ht="19.9" customHeight="1" spans="1:3">
      <c r="A31" s="29"/>
      <c r="B31" s="34" t="s">
        <v>131</v>
      </c>
      <c r="C31" s="31">
        <v>16276</v>
      </c>
    </row>
    <row r="32" ht="19.9" customHeight="1" spans="1:3">
      <c r="A32" s="29"/>
      <c r="B32" s="35" t="s">
        <v>132</v>
      </c>
      <c r="C32" s="31">
        <v>16276</v>
      </c>
    </row>
    <row r="33" ht="19.9" customHeight="1" spans="1:3">
      <c r="A33" s="29"/>
      <c r="B33" s="33" t="s">
        <v>133</v>
      </c>
      <c r="C33" s="31">
        <v>174</v>
      </c>
    </row>
    <row r="34" ht="19.9" customHeight="1" spans="1:3">
      <c r="A34" s="29"/>
      <c r="B34" s="34" t="s">
        <v>134</v>
      </c>
      <c r="C34" s="31">
        <v>174</v>
      </c>
    </row>
    <row r="35" ht="19.9" customHeight="1" spans="1:3">
      <c r="A35" s="29"/>
      <c r="B35" s="35" t="s">
        <v>135</v>
      </c>
      <c r="C35" s="31">
        <v>174</v>
      </c>
    </row>
    <row r="36" ht="19.9" customHeight="1" spans="1:3">
      <c r="A36" s="29"/>
      <c r="B36" s="36" t="s">
        <v>136</v>
      </c>
      <c r="C36" s="37">
        <f>C30+C20+C13+C9+C6+C33</f>
        <v>162115</v>
      </c>
    </row>
    <row r="37" ht="25" customHeight="1" spans="2:2">
      <c r="B37" s="14"/>
    </row>
    <row r="40" spans="7:7">
      <c r="G40" s="38"/>
    </row>
  </sheetData>
  <mergeCells count="4">
    <mergeCell ref="A1:C1"/>
    <mergeCell ref="A2:C2"/>
    <mergeCell ref="A3:C3"/>
    <mergeCell ref="A4:C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view="pageBreakPreview" zoomScaleNormal="100" workbookViewId="0">
      <selection activeCell="B8" sqref="B8"/>
    </sheetView>
  </sheetViews>
  <sheetFormatPr defaultColWidth="9.14285714285714" defaultRowHeight="14.25" outlineLevelCol="1"/>
  <cols>
    <col min="1" max="1" width="53.5904761904762" style="1" customWidth="1"/>
    <col min="2" max="2" width="25.4285714285714" style="2" customWidth="1"/>
    <col min="3" max="16384" width="9.14285714285714" style="3"/>
  </cols>
  <sheetData>
    <row r="1" spans="1:2">
      <c r="A1" s="4" t="s">
        <v>137</v>
      </c>
      <c r="B1" s="5"/>
    </row>
    <row r="2" ht="48" customHeight="1" spans="1:2">
      <c r="A2" s="6" t="s">
        <v>138</v>
      </c>
      <c r="B2" s="7"/>
    </row>
    <row r="3" ht="13.5" spans="1:2">
      <c r="A3" s="8"/>
      <c r="B3" s="9" t="s">
        <v>6</v>
      </c>
    </row>
    <row r="4" ht="27" customHeight="1" spans="1:2">
      <c r="A4" s="10" t="s">
        <v>7</v>
      </c>
      <c r="B4" s="11" t="s">
        <v>80</v>
      </c>
    </row>
    <row r="5" ht="28.15" customHeight="1" spans="1:2">
      <c r="A5" s="12" t="s">
        <v>139</v>
      </c>
      <c r="B5" s="13">
        <v>162115</v>
      </c>
    </row>
    <row r="6" ht="28.15" customHeight="1" spans="1:2">
      <c r="A6" s="14" t="s">
        <v>140</v>
      </c>
      <c r="B6" s="15">
        <f>B5-B9-B11-B13-B15</f>
        <v>1905</v>
      </c>
    </row>
    <row r="7" ht="28.15" customHeight="1" spans="1:2">
      <c r="A7" s="14" t="s">
        <v>141</v>
      </c>
      <c r="B7" s="15"/>
    </row>
    <row r="8" ht="28.15" customHeight="1" spans="1:2">
      <c r="A8" s="14" t="s">
        <v>142</v>
      </c>
      <c r="B8" s="15">
        <v>1905</v>
      </c>
    </row>
    <row r="9" ht="28.15" customHeight="1" spans="1:2">
      <c r="A9" s="14" t="s">
        <v>143</v>
      </c>
      <c r="B9" s="15">
        <v>805</v>
      </c>
    </row>
    <row r="10" ht="28.15" customHeight="1" spans="1:2">
      <c r="A10" s="14" t="s">
        <v>144</v>
      </c>
      <c r="B10" s="15">
        <v>805</v>
      </c>
    </row>
    <row r="11" ht="28.15" customHeight="1" spans="1:2">
      <c r="A11" s="14" t="s">
        <v>145</v>
      </c>
      <c r="B11" s="15">
        <v>142950</v>
      </c>
    </row>
    <row r="12" ht="28.15" customHeight="1" spans="1:2">
      <c r="A12" s="14" t="s">
        <v>144</v>
      </c>
      <c r="B12" s="15">
        <v>142950</v>
      </c>
    </row>
    <row r="13" ht="28.15" customHeight="1" spans="1:2">
      <c r="A13" s="14" t="s">
        <v>146</v>
      </c>
      <c r="B13" s="15">
        <v>5</v>
      </c>
    </row>
    <row r="14" ht="28.15" customHeight="1" spans="1:2">
      <c r="A14" s="14" t="s">
        <v>147</v>
      </c>
      <c r="B14" s="15">
        <v>5</v>
      </c>
    </row>
    <row r="15" ht="28.15" customHeight="1" spans="1:2">
      <c r="A15" s="14" t="s">
        <v>148</v>
      </c>
      <c r="B15" s="15">
        <f>B16+B17</f>
        <v>16450</v>
      </c>
    </row>
    <row r="16" ht="28.15" customHeight="1" spans="1:2">
      <c r="A16" s="14" t="s">
        <v>149</v>
      </c>
      <c r="B16" s="15">
        <v>16276</v>
      </c>
    </row>
    <row r="17" ht="28.15" customHeight="1" spans="1:2">
      <c r="A17" s="16" t="s">
        <v>150</v>
      </c>
      <c r="B17" s="17">
        <v>174</v>
      </c>
    </row>
  </sheetData>
  <mergeCells count="1">
    <mergeCell ref="A2:B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表2-1.汕尾市城区2024年区级政府性基金预算收支总表</vt:lpstr>
      <vt:lpstr>表2-2.汕尾市城区2024年区级政府性基金预算收入执行情况表</vt:lpstr>
      <vt:lpstr>表2-3.汕尾市城区2024年区级政府性基金预算支出执行情况表</vt:lpstr>
      <vt:lpstr>表2-4.汕尾市城区2025年区级政府性基金预算收支总表</vt:lpstr>
      <vt:lpstr>表2-5.汕尾市城区2025年区级政府性基金预算收入表</vt:lpstr>
      <vt:lpstr>表2-6. 汕尾市城区2025年区本级政府性基金预算支出表</vt:lpstr>
      <vt:lpstr>表2-7.汕尾市城区2025年区本级政府性基金预算支出表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2023-02-03T20:07:00Z</dcterms:created>
  <dcterms:modified xsi:type="dcterms:W3CDTF">2025-03-06T00:53:42Z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59092714B7C04AA1B37A91C2A29AF48C</vt:lpwstr>
  </property>
  <property fmtid="{D5CDD505-2E9C-101B-9397-08002B2CF9AE}" pid="3" name="KSOProductBuildVer">
    <vt:lpwstr>2052-12.1.0.20305</vt:lpwstr>
  </property>
</Properties>
</file>