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<sst xmlns="http://schemas.openxmlformats.org/spreadsheetml/2006/main" count="127" uniqueCount="69">
  <si>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</si>
  <si>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</si>
  <si>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</si>
  <si>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</si>
  <si>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</si>
  <si>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</si>
  <si>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</si>
  <si>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</si>
  <si>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</si>
  <si>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签订劳动合同日期
（年月日-年月日）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</si>
  <si>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</si>
  <si>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</si>
  <si>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</si>
  <si>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</si>
  <si>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</si>
  <si>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</si>
  <si>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</si>
  <si>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</si>
  <si>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汕尾市吉仁康家政服务有限公司</t>
  </si>
  <si>
    <t>91441500MA53D0WA5C</t>
  </si>
  <si>
    <t>李佩隆</t>
  </si>
  <si>
    <t>彭坤坤</t>
  </si>
  <si>
    <t>女</t>
  </si>
  <si>
    <t>44152****0042</t>
  </si>
  <si>
    <t>家政服务人员</t>
  </si>
  <si>
    <t>2021.6.13-2024.6.12</t>
  </si>
  <si>
    <t>已合并入医疗保险</t>
  </si>
  <si>
    <r>
      <rPr>
        <sz val="18"/>
        <color rgb="FF000000"/>
        <rFont val="Times New Roman"/>
        <charset val="0"/>
      </rPr>
      <t>2023</t>
    </r>
    <r>
      <rPr>
        <sz val="18"/>
        <color indexed="8"/>
        <rFont val="宋体"/>
        <charset val="134"/>
      </rPr>
      <t>年</t>
    </r>
    <r>
      <rPr>
        <sz val="18"/>
        <color rgb="FF000000"/>
        <rFont val="Times New Roman"/>
        <charset val="0"/>
      </rPr>
      <t>7-12</t>
    </r>
    <r>
      <rPr>
        <sz val="18"/>
        <color indexed="8"/>
        <rFont val="宋体"/>
        <charset val="134"/>
      </rPr>
      <t>月</t>
    </r>
  </si>
  <si>
    <t>彭贝如</t>
  </si>
  <si>
    <t>44150****5023</t>
  </si>
  <si>
    <t>2021.6.1-2024.5.31</t>
  </si>
  <si>
    <t>徐伟武</t>
  </si>
  <si>
    <t>男</t>
  </si>
  <si>
    <t>44150****0511</t>
  </si>
  <si>
    <t>李佩振</t>
  </si>
  <si>
    <t>44150****0230</t>
  </si>
  <si>
    <t>钟丽贞</t>
  </si>
  <si>
    <t>44150****1328</t>
  </si>
  <si>
    <t>黄惠如</t>
  </si>
  <si>
    <t>44150****3087</t>
  </si>
  <si>
    <t>吴春华</t>
  </si>
  <si>
    <t>44150****402X</t>
  </si>
  <si>
    <t>2021.8.1-2024.7.31</t>
  </si>
  <si>
    <t>施采宜</t>
  </si>
  <si>
    <t>44150****0621</t>
  </si>
  <si>
    <t>2021.1.1-2024.1.1</t>
  </si>
  <si>
    <t>罗艳辉</t>
  </si>
  <si>
    <t>42280****1720</t>
  </si>
  <si>
    <t>2021.9.28-2024.9.27</t>
  </si>
  <si>
    <t>林丽华</t>
  </si>
  <si>
    <t>45242****3649</t>
  </si>
  <si>
    <t>2023.2.1-2025.1.31</t>
  </si>
  <si>
    <t>陈绮珊</t>
  </si>
  <si>
    <t>44150****0627</t>
  </si>
  <si>
    <t>2022.10.1-2024.9.30</t>
  </si>
  <si>
    <r>
      <rPr>
        <sz val="18"/>
        <color rgb="FF000000"/>
        <rFont val="Times New Roman"/>
        <charset val="0"/>
      </rPr>
      <t>2023</t>
    </r>
    <r>
      <rPr>
        <sz val="18"/>
        <color indexed="8"/>
        <rFont val="宋体"/>
        <charset val="134"/>
      </rPr>
      <t>年</t>
    </r>
    <r>
      <rPr>
        <sz val="18"/>
        <color rgb="FF000000"/>
        <rFont val="Times New Roman"/>
        <charset val="0"/>
      </rPr>
      <t>7-9</t>
    </r>
    <r>
      <rPr>
        <sz val="18"/>
        <color indexed="8"/>
        <rFont val="宋体"/>
        <charset val="134"/>
      </rPr>
      <t>月</t>
    </r>
  </si>
  <si>
    <t>杨春梅</t>
  </si>
  <si>
    <t>51032****2649</t>
  </si>
  <si>
    <t>2022.12.2-2026.12.1</t>
  </si>
  <si>
    <t>李小燕</t>
  </si>
  <si>
    <t>44150****1629</t>
  </si>
  <si>
    <t>2022.12.5-2026.12.4</t>
  </si>
  <si>
    <t>姚杰特</t>
  </si>
  <si>
    <t>44150****0274</t>
  </si>
  <si>
    <t>2023.3.1-2025.2.28</t>
  </si>
  <si>
    <t>邓记红</t>
  </si>
  <si>
    <t>43282****5663</t>
  </si>
  <si>
    <t>2023.6.5-2026.6.4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</si>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</sst>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6"/>
      <color rgb="FF000000"/>
      <name val="宋体"/>
      <charset val="134"/>
    </font>
    <font>
      <sz val="11"/>
      <color rgb="FF000000"/>
      <name val="Times New Roman"/>
      <charset val="0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4"/>
      <color rgb="FF000000"/>
      <name val="Times New Roman"/>
      <charset val="0"/>
    </font>
    <font>
      <sz val="18"/>
      <color theme="1"/>
      <name val="宋体"/>
      <charset val="134"/>
      <scheme val="minor"/>
    </font>
    <font>
      <sz val="18"/>
      <color rgb="FF000000"/>
      <name val="Times New Roman"/>
      <charset val="134"/>
    </font>
    <font>
      <sz val="18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50" zoomScaleNormal="50" workbookViewId="0">
      <pane ySplit="3" topLeftCell="A4" activePane="bottomLeft" state="frozen"/>
      <selection/>
      <selection pane="bottomLeft" activeCell="C4" sqref="C4:C18"/>
    </sheetView>
  </sheetViews>
  <sheetFormatPr defaultColWidth="9" defaultRowHeight="14.4"/>
  <cols>
    <col min="1" max="1" width="9.77777777777778" customWidth="1"/>
    <col min="2" max="2" width="22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27.1111111111111" customWidth="1"/>
    <col min="9" max="9" width="40.8888888888889" customWidth="1"/>
    <col min="10" max="10" width="30.8888888888889" customWidth="1"/>
    <col min="11" max="11" width="19.3333333333333" customWidth="1"/>
    <col min="12" max="12" width="24" customWidth="1"/>
    <col min="13" max="13" width="16.4444444444444" customWidth="1"/>
    <col min="14" max="14" width="19.5555555555556" customWidth="1"/>
    <col min="15" max="15" width="26.2222222222222" customWidth="1"/>
    <col min="16" max="16" width="29.3333333333333" customWidth="1"/>
    <col min="17" max="17" width="31.1111111111111" customWidth="1"/>
  </cols>
  <sheetData>
    <row r="1" ht="8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6.4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8" t="s">
        <v>9</v>
      </c>
      <c r="J2" s="18" t="s">
        <v>10</v>
      </c>
      <c r="K2" s="19"/>
      <c r="L2" s="19"/>
      <c r="M2" s="19"/>
      <c r="N2" s="19"/>
      <c r="O2" s="19"/>
      <c r="P2" s="4" t="s">
        <v>11</v>
      </c>
      <c r="Q2" s="18" t="s">
        <v>12</v>
      </c>
    </row>
    <row r="3" s="1" customFormat="1" ht="51.6" spans="1:17">
      <c r="A3" s="4"/>
      <c r="B3" s="4"/>
      <c r="C3" s="4"/>
      <c r="D3" s="4"/>
      <c r="E3" s="4"/>
      <c r="F3" s="4"/>
      <c r="G3" s="4"/>
      <c r="H3" s="4"/>
      <c r="I3" s="18"/>
      <c r="J3" s="18"/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4"/>
      <c r="Q3" s="18"/>
    </row>
    <row r="4" s="2" customFormat="1" ht="52" customHeight="1" spans="1:17">
      <c r="A4" s="5">
        <v>1</v>
      </c>
      <c r="B4" s="6" t="s">
        <v>18</v>
      </c>
      <c r="C4" s="7" t="s">
        <v>19</v>
      </c>
      <c r="D4" s="8" t="s">
        <v>20</v>
      </c>
      <c r="E4" s="9" t="s">
        <v>21</v>
      </c>
      <c r="F4" s="7" t="s">
        <v>22</v>
      </c>
      <c r="G4" s="28" t="s">
        <v>23</v>
      </c>
      <c r="H4" s="11" t="s">
        <v>24</v>
      </c>
      <c r="I4" s="20" t="s">
        <v>25</v>
      </c>
      <c r="J4" s="21">
        <f>K4+L4+M4+N4</f>
        <v>5368.8</v>
      </c>
      <c r="K4" s="22">
        <f t="shared" ref="K4:K13" si="0">586.6*6</f>
        <v>3519.6</v>
      </c>
      <c r="L4" s="22">
        <f t="shared" ref="L4:L13" si="1">262.6*6</f>
        <v>1575.6</v>
      </c>
      <c r="M4" s="22">
        <f t="shared" ref="M4:M13" si="2">30.4*6</f>
        <v>182.4</v>
      </c>
      <c r="N4" s="22">
        <f t="shared" ref="N4:N13" si="3">15.2*6</f>
        <v>91.2</v>
      </c>
      <c r="O4" s="6" t="s">
        <v>26</v>
      </c>
      <c r="P4" s="23" t="s">
        <v>27</v>
      </c>
      <c r="Q4" s="26">
        <f>J4/2</f>
        <v>2684.4</v>
      </c>
    </row>
    <row r="5" s="2" customFormat="1" ht="52" customHeight="1" spans="1:17">
      <c r="A5" s="12"/>
      <c r="B5" s="6"/>
      <c r="C5" s="7"/>
      <c r="D5" s="8"/>
      <c r="E5" s="9" t="s">
        <v>28</v>
      </c>
      <c r="F5" s="7" t="s">
        <v>22</v>
      </c>
      <c r="G5" s="29" t="s">
        <v>29</v>
      </c>
      <c r="H5" s="11" t="s">
        <v>24</v>
      </c>
      <c r="I5" s="20" t="s">
        <v>30</v>
      </c>
      <c r="J5" s="21">
        <f>K5+L5+M5+N5</f>
        <v>5368.8</v>
      </c>
      <c r="K5" s="24">
        <f t="shared" si="0"/>
        <v>3519.6</v>
      </c>
      <c r="L5" s="22">
        <f t="shared" si="1"/>
        <v>1575.6</v>
      </c>
      <c r="M5" s="22">
        <f t="shared" si="2"/>
        <v>182.4</v>
      </c>
      <c r="N5" s="22">
        <f t="shared" si="3"/>
        <v>91.2</v>
      </c>
      <c r="O5" s="6" t="s">
        <v>26</v>
      </c>
      <c r="P5" s="23" t="s">
        <v>27</v>
      </c>
      <c r="Q5" s="26">
        <f>J5/2</f>
        <v>2684.4</v>
      </c>
    </row>
    <row r="6" s="2" customFormat="1" ht="52" customHeight="1" spans="1:17">
      <c r="A6" s="12"/>
      <c r="B6" s="6"/>
      <c r="C6" s="7"/>
      <c r="D6" s="8"/>
      <c r="E6" s="9" t="s">
        <v>31</v>
      </c>
      <c r="F6" s="7" t="s">
        <v>32</v>
      </c>
      <c r="G6" s="29" t="s">
        <v>33</v>
      </c>
      <c r="H6" s="11" t="s">
        <v>24</v>
      </c>
      <c r="I6" s="20" t="s">
        <v>30</v>
      </c>
      <c r="J6" s="21">
        <f>K6+L6+M6+N6</f>
        <v>5368.8</v>
      </c>
      <c r="K6" s="24">
        <f t="shared" si="0"/>
        <v>3519.6</v>
      </c>
      <c r="L6" s="22">
        <f t="shared" si="1"/>
        <v>1575.6</v>
      </c>
      <c r="M6" s="22">
        <f t="shared" si="2"/>
        <v>182.4</v>
      </c>
      <c r="N6" s="22">
        <f t="shared" si="3"/>
        <v>91.2</v>
      </c>
      <c r="O6" s="6" t="s">
        <v>26</v>
      </c>
      <c r="P6" s="23" t="s">
        <v>27</v>
      </c>
      <c r="Q6" s="26">
        <f>J6/2</f>
        <v>2684.4</v>
      </c>
    </row>
    <row r="7" s="2" customFormat="1" ht="52" customHeight="1" spans="1:17">
      <c r="A7" s="12"/>
      <c r="B7" s="6"/>
      <c r="C7" s="7"/>
      <c r="D7" s="8"/>
      <c r="E7" s="9" t="s">
        <v>34</v>
      </c>
      <c r="F7" s="7" t="s">
        <v>32</v>
      </c>
      <c r="G7" s="30" t="s">
        <v>35</v>
      </c>
      <c r="H7" s="11" t="s">
        <v>24</v>
      </c>
      <c r="I7" s="20" t="s">
        <v>30</v>
      </c>
      <c r="J7" s="21">
        <f t="shared" ref="J7:J18" si="4">K7+L7+M7+N7</f>
        <v>5368.8</v>
      </c>
      <c r="K7" s="24">
        <f t="shared" si="0"/>
        <v>3519.6</v>
      </c>
      <c r="L7" s="22">
        <f t="shared" si="1"/>
        <v>1575.6</v>
      </c>
      <c r="M7" s="22">
        <f t="shared" si="2"/>
        <v>182.4</v>
      </c>
      <c r="N7" s="22">
        <f t="shared" si="3"/>
        <v>91.2</v>
      </c>
      <c r="O7" s="6" t="s">
        <v>26</v>
      </c>
      <c r="P7" s="23" t="s">
        <v>27</v>
      </c>
      <c r="Q7" s="26">
        <f t="shared" ref="Q7:Q18" si="5">J7/2</f>
        <v>2684.4</v>
      </c>
    </row>
    <row r="8" s="2" customFormat="1" ht="52" customHeight="1" spans="1:17">
      <c r="A8" s="12"/>
      <c r="B8" s="6"/>
      <c r="C8" s="7"/>
      <c r="D8" s="8"/>
      <c r="E8" s="9" t="s">
        <v>36</v>
      </c>
      <c r="F8" s="7" t="s">
        <v>22</v>
      </c>
      <c r="G8" s="30" t="s">
        <v>37</v>
      </c>
      <c r="H8" s="11" t="s">
        <v>24</v>
      </c>
      <c r="I8" s="20" t="s">
        <v>30</v>
      </c>
      <c r="J8" s="21">
        <f t="shared" si="4"/>
        <v>5368.8</v>
      </c>
      <c r="K8" s="24">
        <f t="shared" si="0"/>
        <v>3519.6</v>
      </c>
      <c r="L8" s="22">
        <f t="shared" si="1"/>
        <v>1575.6</v>
      </c>
      <c r="M8" s="22">
        <f t="shared" si="2"/>
        <v>182.4</v>
      </c>
      <c r="N8" s="22">
        <f t="shared" si="3"/>
        <v>91.2</v>
      </c>
      <c r="O8" s="6" t="s">
        <v>26</v>
      </c>
      <c r="P8" s="23" t="s">
        <v>27</v>
      </c>
      <c r="Q8" s="26">
        <f t="shared" si="5"/>
        <v>2684.4</v>
      </c>
    </row>
    <row r="9" s="2" customFormat="1" ht="52" customHeight="1" spans="1:17">
      <c r="A9" s="12"/>
      <c r="B9" s="6"/>
      <c r="C9" s="7"/>
      <c r="D9" s="8"/>
      <c r="E9" s="9" t="s">
        <v>38</v>
      </c>
      <c r="F9" s="7" t="s">
        <v>22</v>
      </c>
      <c r="G9" s="29" t="s">
        <v>39</v>
      </c>
      <c r="H9" s="11" t="s">
        <v>24</v>
      </c>
      <c r="I9" s="20" t="s">
        <v>30</v>
      </c>
      <c r="J9" s="21">
        <f t="shared" si="4"/>
        <v>5368.8</v>
      </c>
      <c r="K9" s="24">
        <f t="shared" si="0"/>
        <v>3519.6</v>
      </c>
      <c r="L9" s="22">
        <f t="shared" si="1"/>
        <v>1575.6</v>
      </c>
      <c r="M9" s="22">
        <f t="shared" si="2"/>
        <v>182.4</v>
      </c>
      <c r="N9" s="22">
        <f t="shared" si="3"/>
        <v>91.2</v>
      </c>
      <c r="O9" s="6" t="s">
        <v>26</v>
      </c>
      <c r="P9" s="23" t="s">
        <v>27</v>
      </c>
      <c r="Q9" s="26">
        <f t="shared" si="5"/>
        <v>2684.4</v>
      </c>
    </row>
    <row r="10" s="2" customFormat="1" ht="52" customHeight="1" spans="1:17">
      <c r="A10" s="12"/>
      <c r="B10" s="6"/>
      <c r="C10" s="7"/>
      <c r="D10" s="8"/>
      <c r="E10" s="9" t="s">
        <v>40</v>
      </c>
      <c r="F10" s="7" t="s">
        <v>22</v>
      </c>
      <c r="G10" s="13" t="s">
        <v>41</v>
      </c>
      <c r="H10" s="11" t="s">
        <v>24</v>
      </c>
      <c r="I10" s="20" t="s">
        <v>42</v>
      </c>
      <c r="J10" s="21">
        <f t="shared" si="4"/>
        <v>5368.8</v>
      </c>
      <c r="K10" s="24">
        <f t="shared" si="0"/>
        <v>3519.6</v>
      </c>
      <c r="L10" s="22">
        <f t="shared" si="1"/>
        <v>1575.6</v>
      </c>
      <c r="M10" s="22">
        <f t="shared" si="2"/>
        <v>182.4</v>
      </c>
      <c r="N10" s="22">
        <f t="shared" si="3"/>
        <v>91.2</v>
      </c>
      <c r="O10" s="6" t="s">
        <v>26</v>
      </c>
      <c r="P10" s="23" t="s">
        <v>27</v>
      </c>
      <c r="Q10" s="26">
        <f t="shared" si="5"/>
        <v>2684.4</v>
      </c>
    </row>
    <row r="11" s="2" customFormat="1" ht="52" customHeight="1" spans="1:17">
      <c r="A11" s="12"/>
      <c r="B11" s="6"/>
      <c r="C11" s="7"/>
      <c r="D11" s="8"/>
      <c r="E11" s="9" t="s">
        <v>43</v>
      </c>
      <c r="F11" s="7" t="s">
        <v>22</v>
      </c>
      <c r="G11" s="29" t="s">
        <v>44</v>
      </c>
      <c r="H11" s="11" t="s">
        <v>24</v>
      </c>
      <c r="I11" s="20" t="s">
        <v>45</v>
      </c>
      <c r="J11" s="21">
        <f t="shared" si="4"/>
        <v>5368.8</v>
      </c>
      <c r="K11" s="24">
        <f t="shared" si="0"/>
        <v>3519.6</v>
      </c>
      <c r="L11" s="22">
        <f t="shared" si="1"/>
        <v>1575.6</v>
      </c>
      <c r="M11" s="22">
        <f t="shared" si="2"/>
        <v>182.4</v>
      </c>
      <c r="N11" s="22">
        <f t="shared" si="3"/>
        <v>91.2</v>
      </c>
      <c r="O11" s="6" t="s">
        <v>26</v>
      </c>
      <c r="P11" s="23" t="s">
        <v>27</v>
      </c>
      <c r="Q11" s="26">
        <f t="shared" si="5"/>
        <v>2684.4</v>
      </c>
    </row>
    <row r="12" s="2" customFormat="1" ht="52" customHeight="1" spans="1:17">
      <c r="A12" s="12"/>
      <c r="B12" s="6"/>
      <c r="C12" s="7"/>
      <c r="D12" s="8"/>
      <c r="E12" s="9" t="s">
        <v>46</v>
      </c>
      <c r="F12" s="7" t="s">
        <v>22</v>
      </c>
      <c r="G12" s="30" t="s">
        <v>47</v>
      </c>
      <c r="H12" s="11" t="s">
        <v>24</v>
      </c>
      <c r="I12" s="20" t="s">
        <v>48</v>
      </c>
      <c r="J12" s="21">
        <f t="shared" si="4"/>
        <v>5368.8</v>
      </c>
      <c r="K12" s="24">
        <f t="shared" si="0"/>
        <v>3519.6</v>
      </c>
      <c r="L12" s="22">
        <f t="shared" si="1"/>
        <v>1575.6</v>
      </c>
      <c r="M12" s="22">
        <f t="shared" si="2"/>
        <v>182.4</v>
      </c>
      <c r="N12" s="22">
        <f t="shared" si="3"/>
        <v>91.2</v>
      </c>
      <c r="O12" s="6" t="s">
        <v>26</v>
      </c>
      <c r="P12" s="23" t="s">
        <v>27</v>
      </c>
      <c r="Q12" s="26">
        <f t="shared" si="5"/>
        <v>2684.4</v>
      </c>
    </row>
    <row r="13" s="2" customFormat="1" ht="52" customHeight="1" spans="1:17">
      <c r="A13" s="12"/>
      <c r="B13" s="6"/>
      <c r="C13" s="7"/>
      <c r="D13" s="8"/>
      <c r="E13" s="9" t="s">
        <v>49</v>
      </c>
      <c r="F13" s="7" t="s">
        <v>22</v>
      </c>
      <c r="G13" s="30" t="s">
        <v>50</v>
      </c>
      <c r="H13" s="11" t="s">
        <v>24</v>
      </c>
      <c r="I13" s="20" t="s">
        <v>51</v>
      </c>
      <c r="J13" s="21">
        <f t="shared" si="4"/>
        <v>5368.8</v>
      </c>
      <c r="K13" s="24">
        <f t="shared" si="0"/>
        <v>3519.6</v>
      </c>
      <c r="L13" s="22">
        <f t="shared" si="1"/>
        <v>1575.6</v>
      </c>
      <c r="M13" s="22">
        <f t="shared" si="2"/>
        <v>182.4</v>
      </c>
      <c r="N13" s="22">
        <f t="shared" si="3"/>
        <v>91.2</v>
      </c>
      <c r="O13" s="6" t="s">
        <v>26</v>
      </c>
      <c r="P13" s="23" t="s">
        <v>27</v>
      </c>
      <c r="Q13" s="26">
        <f t="shared" si="5"/>
        <v>2684.4</v>
      </c>
    </row>
    <row r="14" s="2" customFormat="1" ht="52" customHeight="1" spans="1:17">
      <c r="A14" s="12"/>
      <c r="B14" s="6"/>
      <c r="C14" s="7"/>
      <c r="D14" s="8"/>
      <c r="E14" s="9" t="s">
        <v>52</v>
      </c>
      <c r="F14" s="7" t="s">
        <v>22</v>
      </c>
      <c r="G14" s="30" t="s">
        <v>53</v>
      </c>
      <c r="H14" s="11" t="s">
        <v>24</v>
      </c>
      <c r="I14" s="20" t="s">
        <v>54</v>
      </c>
      <c r="J14" s="21">
        <f t="shared" si="4"/>
        <v>2684.4</v>
      </c>
      <c r="K14" s="24">
        <f>586.6*3</f>
        <v>1759.8</v>
      </c>
      <c r="L14" s="22">
        <f>262.6*3</f>
        <v>787.8</v>
      </c>
      <c r="M14" s="22">
        <f>30.4*3</f>
        <v>91.2</v>
      </c>
      <c r="N14" s="22">
        <f>15.2*3</f>
        <v>45.6</v>
      </c>
      <c r="O14" s="6" t="s">
        <v>26</v>
      </c>
      <c r="P14" s="25" t="s">
        <v>55</v>
      </c>
      <c r="Q14" s="26">
        <f t="shared" si="5"/>
        <v>1342.2</v>
      </c>
    </row>
    <row r="15" s="2" customFormat="1" ht="52" customHeight="1" spans="1:17">
      <c r="A15" s="12"/>
      <c r="B15" s="6"/>
      <c r="C15" s="7"/>
      <c r="D15" s="8"/>
      <c r="E15" s="9" t="s">
        <v>56</v>
      </c>
      <c r="F15" s="7" t="s">
        <v>22</v>
      </c>
      <c r="G15" s="30" t="s">
        <v>57</v>
      </c>
      <c r="H15" s="11" t="s">
        <v>24</v>
      </c>
      <c r="I15" s="20" t="s">
        <v>58</v>
      </c>
      <c r="J15" s="21">
        <f t="shared" si="4"/>
        <v>5368.8</v>
      </c>
      <c r="K15" s="24">
        <f t="shared" ref="K15:K18" si="6">586.6*6</f>
        <v>3519.6</v>
      </c>
      <c r="L15" s="22">
        <f t="shared" ref="L15:L18" si="7">262.6*6</f>
        <v>1575.6</v>
      </c>
      <c r="M15" s="22">
        <f t="shared" ref="M15:M18" si="8">30.4*6</f>
        <v>182.4</v>
      </c>
      <c r="N15" s="22">
        <f t="shared" ref="N15:N18" si="9">15.2*6</f>
        <v>91.2</v>
      </c>
      <c r="O15" s="6" t="s">
        <v>26</v>
      </c>
      <c r="P15" s="23" t="s">
        <v>27</v>
      </c>
      <c r="Q15" s="26">
        <f t="shared" si="5"/>
        <v>2684.4</v>
      </c>
    </row>
    <row r="16" s="2" customFormat="1" ht="52" customHeight="1" spans="1:17">
      <c r="A16" s="12"/>
      <c r="B16" s="6"/>
      <c r="C16" s="7"/>
      <c r="D16" s="8"/>
      <c r="E16" s="9" t="s">
        <v>59</v>
      </c>
      <c r="F16" s="7" t="s">
        <v>22</v>
      </c>
      <c r="G16" s="30" t="s">
        <v>60</v>
      </c>
      <c r="H16" s="11" t="s">
        <v>24</v>
      </c>
      <c r="I16" s="20" t="s">
        <v>61</v>
      </c>
      <c r="J16" s="21">
        <f t="shared" si="4"/>
        <v>5368.8</v>
      </c>
      <c r="K16" s="24">
        <f t="shared" si="6"/>
        <v>3519.6</v>
      </c>
      <c r="L16" s="22">
        <f t="shared" si="7"/>
        <v>1575.6</v>
      </c>
      <c r="M16" s="22">
        <f t="shared" si="8"/>
        <v>182.4</v>
      </c>
      <c r="N16" s="22">
        <f t="shared" si="9"/>
        <v>91.2</v>
      </c>
      <c r="O16" s="6" t="s">
        <v>26</v>
      </c>
      <c r="P16" s="23" t="s">
        <v>27</v>
      </c>
      <c r="Q16" s="26">
        <f t="shared" si="5"/>
        <v>2684.4</v>
      </c>
    </row>
    <row r="17" s="2" customFormat="1" ht="52" customHeight="1" spans="1:17">
      <c r="A17" s="12"/>
      <c r="B17" s="6"/>
      <c r="C17" s="7"/>
      <c r="D17" s="8"/>
      <c r="E17" s="9" t="s">
        <v>62</v>
      </c>
      <c r="F17" s="7" t="s">
        <v>32</v>
      </c>
      <c r="G17" s="30" t="s">
        <v>63</v>
      </c>
      <c r="H17" s="11" t="s">
        <v>24</v>
      </c>
      <c r="I17" s="20" t="s">
        <v>64</v>
      </c>
      <c r="J17" s="21">
        <f t="shared" si="4"/>
        <v>5368.8</v>
      </c>
      <c r="K17" s="24">
        <f t="shared" si="6"/>
        <v>3519.6</v>
      </c>
      <c r="L17" s="22">
        <f t="shared" si="7"/>
        <v>1575.6</v>
      </c>
      <c r="M17" s="22">
        <f t="shared" si="8"/>
        <v>182.4</v>
      </c>
      <c r="N17" s="22">
        <f t="shared" si="9"/>
        <v>91.2</v>
      </c>
      <c r="O17" s="6" t="s">
        <v>26</v>
      </c>
      <c r="P17" s="23" t="s">
        <v>27</v>
      </c>
      <c r="Q17" s="26">
        <f t="shared" si="5"/>
        <v>2684.4</v>
      </c>
    </row>
    <row r="18" s="2" customFormat="1" ht="52" customHeight="1" spans="1:17">
      <c r="A18" s="15"/>
      <c r="B18" s="6"/>
      <c r="C18" s="7"/>
      <c r="D18" s="8"/>
      <c r="E18" s="9" t="s">
        <v>65</v>
      </c>
      <c r="F18" s="7" t="s">
        <v>22</v>
      </c>
      <c r="G18" s="30" t="s">
        <v>66</v>
      </c>
      <c r="H18" s="11" t="s">
        <v>24</v>
      </c>
      <c r="I18" s="20" t="s">
        <v>67</v>
      </c>
      <c r="J18" s="21">
        <f t="shared" si="4"/>
        <v>5368.8</v>
      </c>
      <c r="K18" s="24">
        <f t="shared" si="6"/>
        <v>3519.6</v>
      </c>
      <c r="L18" s="22">
        <f t="shared" si="7"/>
        <v>1575.6</v>
      </c>
      <c r="M18" s="22">
        <f t="shared" si="8"/>
        <v>182.4</v>
      </c>
      <c r="N18" s="22">
        <f t="shared" si="9"/>
        <v>91.2</v>
      </c>
      <c r="O18" s="6" t="s">
        <v>26</v>
      </c>
      <c r="P18" s="23" t="s">
        <v>27</v>
      </c>
      <c r="Q18" s="26">
        <f t="shared" si="5"/>
        <v>2684.4</v>
      </c>
    </row>
    <row r="19" ht="67" customHeight="1" spans="1:17">
      <c r="A19" s="16" t="s">
        <v>68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7">
        <f>SUM(Q4:Q18)</f>
        <v>38923.8</v>
      </c>
    </row>
  </sheetData>
  <mergeCells count="19">
    <mergeCell ref="A1:Q1"/>
    <mergeCell ref="K2:O2"/>
    <mergeCell ref="A19:P19"/>
    <mergeCell ref="A2:A3"/>
    <mergeCell ref="A4:A18"/>
    <mergeCell ref="B2:B3"/>
    <mergeCell ref="B4:B18"/>
    <mergeCell ref="C2:C3"/>
    <mergeCell ref="C4:C18"/>
    <mergeCell ref="D2:D3"/>
    <mergeCell ref="D4:D18"/>
    <mergeCell ref="E2:E3"/>
    <mergeCell ref="F2:F3"/>
    <mergeCell ref="G2:G3"/>
    <mergeCell ref="H2:H3"/>
    <mergeCell ref="I2:I3"/>
    <mergeCell ref="J2:J3"/>
    <mergeCell ref="P2:P3"/>
    <mergeCell ref="Q2:Q3"/>
  </mergeCells>
  <pageMargins left="0.7" right="0.7" top="0.75" bottom="0.75" header="0.3" footer="0.3"/>
  <pageSetup paperSize="9" orientation="portrait"/>
  <headerFooter/>
  <ignoredErrors>
    <ignoredError sqref="K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2024-05-31T08:27:44Z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68D9905437DE4887B18995568564A2A5</vt:lpwstr>
  </property>
</Properties>
</file>